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c00d0c94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38e5458b60874588"/>
    <x:sheet xmlns:r="http://schemas.openxmlformats.org/officeDocument/2006/relationships" name="Accepted" sheetId="2" r:id="Raad961162830420a"/>
    <x:sheet xmlns:r="http://schemas.openxmlformats.org/officeDocument/2006/relationships" name="Exceptions" sheetId="3" r:id="Rd66734877072402a"/>
    <x:sheet xmlns:r="http://schemas.openxmlformats.org/officeDocument/2006/relationships" name="Ledger" sheetId="4" r:id="R2300e3a3ad044de0"/>
    <x:sheet xmlns:r="http://schemas.openxmlformats.org/officeDocument/2006/relationships" name="Raw_Web" sheetId="5" r:id="Rc68164620a124c7c"/>
    <x:sheet xmlns:r="http://schemas.openxmlformats.org/officeDocument/2006/relationships" name="Raw_POS" sheetId="6" r:id="R15b6ff78f09849f1"/>
    <x:sheet xmlns:r="http://schemas.openxmlformats.org/officeDocument/2006/relationships" name="Raw_Market" sheetId="7" r:id="R44cc64843ada4f0a"/>
    <x:sheet xmlns:r="http://schemas.openxmlformats.org/officeDocument/2006/relationships" name="Reconciliation" sheetId="8" r:id="Re57d3abddf4243ee"/>
    <x:sheet xmlns:r="http://schemas.openxmlformats.org/officeDocument/2006/relationships" name="Method" sheetId="9" r:id="Rcbcd851daf6a4c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yyyy-mm-dd"/>
    <x:numFmt numFmtId="202" formatCode="&quot;$&quot;#,##0.00;[Red](&quot;$&quot;#,##0.00);&quot;$&quot;0.00"/>
    <x:numFmt numFmtId="203" formatCode="0"/>
    <x:numFmt numFmtId="204" formatCode="#,##0"/>
  </x:numFmts>
  <x:fonts count="5">
    <x:font>
      <x:sz val="11"/>
      <x:name val="Carlito"/>
    </x:font>
    <x:font>
      <x:sz val="10"/>
      <x:color rgb="FF17212D"/>
      <x:name val="Arial"/>
    </x:font>
    <x:font>
      <x:b/>
      <x:sz val="10"/>
      <x:color rgb="FFFFFFFF"/>
      <x:name val="Arial"/>
    </x:font>
    <x:font>
      <x:b/>
      <x:sz val="15"/>
      <x:color rgb="FF25374B"/>
      <x:name val="Arial"/>
    </x:font>
    <x:font>
      <x:b/>
      <x:sz val="10"/>
      <x:color rgb="FF1721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374B"/>
      </x:patternFill>
    </x:fill>
    <x:fill>
      <x:patternFill patternType="solid">
        <x:fgColor rgb="FFFFF0D8"/>
      </x:patternFill>
    </x:fill>
    <x:fill>
      <x:patternFill patternType="solid">
        <x:fgColor rgb="FFEDF2F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9C4CE"/>
      </x:bottom>
      <x:diagonal/>
    </x:border>
    <x:border>
      <x:left/>
      <x:right/>
      <x:top style="thin">
        <x:color rgb="FF25374B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2" fontId="4" fillId="0" borderId="2" xfId="0" applyNumberFormat="1" applyFont="1" applyFill="1" applyBorder="1" applyAlignment="1">
      <x:alignment vertical="center"/>
    </x:xf>
    <x:xf numFmtId="203" fontId="4" fillId="0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82D33"/>
      </x:font>
      <x:fill>
        <x:patternFill patternType="solid">
          <x:bgColor rgb="FFFCE6E6"/>
        </x:patternFill>
      </x:fill>
    </x:dxf>
    <x:dxf>
      <x:font>
        <x:color rgb="FF8B560B"/>
      </x:font>
      <x:fill>
        <x:patternFill patternType="solid">
          <x:bgColor rgb="FFFFF0D8"/>
        </x:patternFill>
      </x:fill>
    </x:dxf>
    <x:dxf>
      <x:font>
        <x:b/>
        <x:color rgb="FFA82D33"/>
      </x:font>
    </x:dxf>
    <x:dxf>
      <x:font>
        <x:color rgb="FFA82D33"/>
      </x:font>
      <x:fill>
        <x:patternFill patternType="solid">
          <x:bgColor rgb="FFFCE6E6"/>
        </x:patternFill>
      </x:fill>
    </x:dxf>
    <x:dxf>
      <x:font>
        <x:color rgb="FFA82D33"/>
      </x:font>
      <x:fill>
        <x:patternFill patternType="solid">
          <x:bgColor rgb="FFFCE6E6"/>
        </x:patternFill>
      </x:fill>
    </x:dxf>
    <x:dxf>
      <x:font>
        <x:color rgb="FFA82D33"/>
      </x:font>
      <x:fill>
        <x:patternFill patternType="solid">
          <x:bgColor rgb="FFFC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e1d7ad0b742d9" /><Relationship Type="http://schemas.openxmlformats.org/officeDocument/2006/relationships/theme" Target="/xl/theme/theme1.xml" Id="Rd8347e71d5054056" /><Relationship Type="http://schemas.openxmlformats.org/officeDocument/2006/relationships/sharedStrings" Target="/xl/sharedStrings.xml" Id="R5074f4479ed94641" /><Relationship Type="http://schemas.openxmlformats.org/officeDocument/2006/relationships/worksheet" Target="/xl/worksheets/sheet1.xml" Id="R38e5458b60874588" /><Relationship Type="http://schemas.openxmlformats.org/officeDocument/2006/relationships/worksheet" Target="/xl/worksheets/sheet2.xml" Id="Raad961162830420a" /><Relationship Type="http://schemas.openxmlformats.org/officeDocument/2006/relationships/worksheet" Target="/xl/worksheets/sheet3.xml" Id="Rd66734877072402a" /><Relationship Type="http://schemas.openxmlformats.org/officeDocument/2006/relationships/worksheet" Target="/xl/worksheets/sheet4.xml" Id="R2300e3a3ad044de0" /><Relationship Type="http://schemas.openxmlformats.org/officeDocument/2006/relationships/worksheet" Target="/xl/worksheets/sheet5.xml" Id="Rc68164620a124c7c" /><Relationship Type="http://schemas.openxmlformats.org/officeDocument/2006/relationships/worksheet" Target="/xl/worksheets/sheet6.xml" Id="R15b6ff78f09849f1" /><Relationship Type="http://schemas.openxmlformats.org/officeDocument/2006/relationships/worksheet" Target="/xl/worksheets/sheet7.xml" Id="R44cc64843ada4f0a" /><Relationship Type="http://schemas.openxmlformats.org/officeDocument/2006/relationships/worksheet" Target="/xl/worksheets/sheet8.xml" Id="Re57d3abddf4243ee" /><Relationship Type="http://schemas.openxmlformats.org/officeDocument/2006/relationships/worksheet" Target="/xl/worksheets/sheet9.xml" Id="Rcbcd851daf6a4c7c" /></Relationships>
</file>

<file path=xl/tables/table1.xml><?xml version="1.0" encoding="utf-8"?>
<x:table xmlns:x="http://schemas.openxmlformats.org/spreadsheetml/2006/main" id="5" name="AcceptedOrders" displayName="AcceptedOrders" ref="A5:K64" headerRowCount="1" totalsRowCount="0" totalsRowShown="0">
  <x:tableColumns count="11">
    <x:tableColumn id="1" name="Record"/>
    <x:tableColumn id="2" name="Order ID"/>
    <x:tableColumn id="3" name="Order date"/>
    <x:tableColumn id="4" name="Status"/>
    <x:tableColumn id="5" name="Amount USD"/>
    <x:tableColumn id="6" name="Currency"/>
    <x:tableColumn id="7" name="Completed USD"/>
    <x:tableColumn id="8" name="Refund USD"/>
    <x:tableColumn id="9" name="Net USD"/>
    <x:tableColumn id="10" name="Completed count"/>
    <x:tableColumn id="11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ExcludedRecords" displayName="ExcludedRecords" ref="A5:I17" headerRowCount="1" totalsRowCount="0" totalsRowShown="0">
  <x:tableColumns count="9">
    <x:tableColumn id="1" name="Record"/>
    <x:tableColumn id="2" name="Order ID"/>
    <x:tableColumn id="3" name="Amount USD"/>
    <x:tableColumn id="4" name="Disposition"/>
    <x:tableColumn id="5" name="Reason"/>
    <x:tableColumn id="6" name="Related records"/>
    <x:tableColumn id="7" name="Next step"/>
    <x:tableColumn id="8" name="Review state"/>
    <x:tableColumn id="9" name="Reviewer 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4" name="SourceLedger" displayName="SourceLedger" ref="A5:L76" headerRowCount="1" totalsRowCount="0" totalsRowShown="0">
  <x:tableColumns count="12">
    <x:tableColumn id="1" name="Record"/>
    <x:tableColumn id="2" name="Source"/>
    <x:tableColumn id="3" name="CSV row"/>
    <x:tableColumn id="4" name="Order ID"/>
    <x:tableColumn id="5" name="Order date"/>
    <x:tableColumn id="6" name="Status"/>
    <x:tableColumn id="7" name="Amount USD"/>
    <x:tableColumn id="8" name="Currency"/>
    <x:tableColumn id="9" name="Disposition"/>
    <x:tableColumn id="10" name="Reason"/>
    <x:tableColumn id="11" name="Related records"/>
    <x:tableColumn id="12" name="Raw cell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1" name="RawWeb" displayName="RawWeb" ref="A1:E25" headerRowCount="1" totalsRowCount="0" totalsRowShown="0">
  <x:tableColumns count="5">
    <x:tableColumn id="1" name="order_id"/>
    <x:tableColumn id="2" name="order_date"/>
    <x:tableColumn id="3" name="status"/>
    <x:tableColumn id="4" name="amount_usd"/>
    <x:tableColumn id="5" name="currenc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2" name="RawPOS" displayName="RawPOS" ref="A1:E24" headerRowCount="1" totalsRowCount="0" totalsRowShown="0">
  <x:tableColumns count="5">
    <x:tableColumn id="1" name="ReceiptNo"/>
    <x:tableColumn id="2" name="SaleDate"/>
    <x:tableColumn id="3" name="State"/>
    <x:tableColumn id="4" name="Total"/>
    <x:tableColumn id="5" name="Currency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3" name="RawMarket" displayName="RawMarket" ref="A1:E25" headerRowCount="1" totalsRowCount="0" totalsRowShown="0">
  <x:tableColumns count="5">
    <x:tableColumn id="1" name="reference"/>
    <x:tableColumn id="2" name="booked_on"/>
    <x:tableColumn id="3" name="state_code"/>
    <x:tableColumn id="4" name="value_cents"/>
    <x:tableColumn id="5" name="c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6b266b208bb44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5981d67779f433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650cdf07f47428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847ad48dc7f4c1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2c396761d35496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7cea7d9c2ef4e0a" /></Relationships>
</file>

<file path=xl/worksheets/sheet1.xml><?xml version="1.0" encoding="utf-8"?>
<x:worksheet xmlns:x="http://schemas.openxmlformats.org/spreadsheetml/2006/main">
  <x:sheetPr>
    <x:tabColor rgb="FF25374B"/>
  </x:sheetPr>
  <x:sheetViews>
    <x:sheetView showGridLines="0" workbookViewId="0"/>
  </x:sheetViews>
  <x:sheetFormatPr defaultRowHeight="15"/>
  <x:cols>
    <x:col min="1" max="1" width="37" hidden="0" customWidth="1"/>
    <x:col min="2" max="2" width="20" hidden="0" customWidth="1"/>
    <x:col min="3" max="3" width="4" hidden="0" customWidth="1"/>
    <x:col min="4" max="4" width="100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8" t="str">
        <x:v>September 2026 order report</x:v>
      </x:c>
      <x:c r="B2" s="2"/>
      <x:c r="C2" s="2"/>
      <x:c r="D2" s="2"/>
    </x:row>
    <x:row r="3" ht="23" customHeight="1">
      <x:c r="A3" s="9"/>
      <x:c r="B3" s="9"/>
      <x:c r="C3" s="9"/>
      <x:c r="D3" s="9"/>
    </x:row>
    <x:row r="4" ht="23" customHeight="1">
      <x:c r="A4" s="2" t="str">
        <x:v>FICTIONAL DEMONSTRATION. USD. Reporting period 1–30 September 2026.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32" customHeight="1">
      <x:c r="A6" s="6" t="str">
        <x:v>Metric</x:v>
      </x:c>
      <x:c r="B6" s="6" t="str">
        <x:v>Result</x:v>
      </x:c>
      <x:c r="C6" s="2"/>
      <x:c r="D6" s="6" t="str">
        <x:v>Definition</x:v>
      </x:c>
    </x:row>
    <x:row r="7" ht="25" customHeight="1">
      <x:c r="A7" s="2" t="str">
        <x:v>Completed order value</x:v>
      </x:c>
      <x:c r="B7" s="11" t="n">
        <x:f>'Accepted'!G66</x:f>
        <x:v>2693.66</x:v>
      </x:c>
      <x:c r="C7" s="2"/>
      <x:c r="D7" s="2" t="str">
        <x:v>Sum of amounts for accepted Completed orders.</x:v>
      </x:c>
    </x:row>
    <x:row r="8" ht="25" customHeight="1">
      <x:c r="A8" s="2" t="str">
        <x:v>Refunded order value</x:v>
      </x:c>
      <x:c r="B8" s="11" t="n">
        <x:f>'Accepted'!H66</x:f>
        <x:v>413.03999999999996</x:v>
      </x:c>
      <x:c r="C8" s="2"/>
      <x:c r="D8" s="2" t="str">
        <x:v>Full amounts for Refunded orders dated in the period, shown as a positive deduction.</x:v>
      </x:c>
    </x:row>
    <x:row r="9" ht="25" customHeight="1">
      <x:c r="A9" s="23" t="str">
        <x:v>Net order value</x:v>
      </x:c>
      <x:c r="B9" s="24" t="n">
        <x:f>'Accepted'!I66</x:f>
        <x:v>2280.6199999999994</x:v>
      </x:c>
      <x:c r="C9" s="2"/>
      <x:c r="D9" s="2" t="str">
        <x:v>Completed order value less refunded order value. Operational measure.</x:v>
      </x:c>
    </x:row>
    <x:row r="10" ht="25" customHeight="1">
      <x:c r="A10" s="2" t="str">
        <x:v>Completed orders</x:v>
      </x:c>
      <x:c r="B10" s="20" t="n">
        <x:f>'Accepted'!J66</x:f>
        <x:v>41</x:v>
      </x:c>
      <x:c r="C10" s="2"/>
      <x:c r="D10" s="2" t="str">
        <x:v>Count of accepted orders with Completed status.</x:v>
      </x:c>
    </x:row>
    <x:row r="11" ht="25" customHeight="1">
      <x:c r="A11" s="2" t="str">
        <x:v>Average completed order</x:v>
      </x:c>
      <x:c r="B11" s="11" t="n">
        <x:f>IF(AND(ISNUMBER(B7),ISNUMBER(B10)),IF(B10=0,"n.a.",B7/B10),"n.a.")</x:f>
        <x:v>65.69902439024389</x:v>
      </x:c>
      <x:c r="C11" s="2"/>
      <x:c r="D11" s="2" t="str">
        <x:v>Completed order value divided by completed orders.</x:v>
      </x:c>
    </x:row>
    <x:row r="12" ht="25" customHeight="1">
      <x:c r="A12" s="2"/>
      <x:c r="B12" s="2"/>
      <x:c r="C12" s="2"/>
      <x:c r="D12" s="2"/>
    </x:row>
    <x:row r="13" ht="25" customHeight="1">
      <x:c r="A13" s="2"/>
      <x:c r="B13" s="2"/>
      <x:c r="C13" s="2"/>
      <x:c r="D13" s="2"/>
    </x:row>
    <x:row r="14" ht="25" customHeight="1">
      <x:c r="A14" s="13" t="str">
        <x:v>Data review</x:v>
      </x:c>
      <x:c r="B14" s="2"/>
      <x:c r="C14" s="2"/>
      <x:c r="D14" s="2"/>
    </x:row>
    <x:row r="15" ht="25" customHeight="1">
      <x:c r="A15" s="2" t="str">
        <x:v>Accepted unique orders</x:v>
      </x:c>
      <x:c r="B15" s="2" t="n">
        <x:f>COUNTIFS('Ledger'!$I$6:$I$76,"Accepted")</x:f>
        <x:v>59</x:v>
      </x:c>
      <x:c r="C15" s="2"/>
      <x:c r="D15" s="2" t="str">
        <x:v>71 source rows are preserved in the raw tabs and normalized ledger.</x:v>
      </x:c>
    </x:row>
    <x:row r="16" ht="25" customHeight="1">
      <x:c r="A16" s="2" t="str">
        <x:v>Repeated records removed</x:v>
      </x:c>
      <x:c r="B16" s="2" t="n">
        <x:f>COUNTIFS('Ledger'!$I$6:$I$76,"Duplicate")</x:f>
        <x:v>3</x:v>
      </x:c>
      <x:c r="C16" s="2"/>
      <x:c r="D16" s="2" t="str">
        <x:v>One byte-identical repeat and two cross-format canonical repeats.</x:v>
      </x:c>
    </x:row>
    <x:row r="17" ht="25" customHeight="1">
      <x:c r="A17" s="2" t="str">
        <x:v>Conflicting records excluded</x:v>
      </x:c>
      <x:c r="B17" s="2" t="n">
        <x:f>COUNTIFS('Ledger'!$I$6:$I$76,"Conflict")</x:f>
        <x:v>3</x:v>
      </x:c>
      <x:c r="C17" s="2"/>
      <x:c r="D17" s="2" t="str">
        <x:v>O012 has different amounts. Every version is held out pending clarification.</x:v>
      </x:c>
    </x:row>
    <x:row r="18" ht="25" customHeight="1">
      <x:c r="A18" s="2" t="str">
        <x:v>Invalid records excluded</x:v>
      </x:c>
      <x:c r="B18" s="2" t="n">
        <x:f>COUNTIFS('Ledger'!$I$6:$I$76,"Invalid")</x:f>
        <x:v>5</x:v>
      </x:c>
      <x:c r="C18" s="2"/>
      <x:c r="D18" s="2" t="str">
        <x:v>Blank fields, an impossible date and a negative amount require source correction.</x:v>
      </x:c>
    </x:row>
    <x:row r="19" ht="25" customHeight="1">
      <x:c r="A19" s="2" t="str">
        <x:v>Outside period excluded</x:v>
      </x:c>
      <x:c r="B19" s="2" t="n">
        <x:f>COUNTIFS('Ledger'!$I$6:$I$76,"Outside period")</x:f>
        <x:v>1</x:v>
      </x:c>
      <x:c r="C19" s="2"/>
      <x:c r="D19" s="2" t="str">
        <x:v>The 1 October record is retained for the next period.</x:v>
      </x:c>
    </x:row>
    <x:row r="20" ht="23" customHeight="1">
      <x:c r="A20" s="2"/>
      <x:c r="B20" s="2"/>
      <x:c r="C20" s="2"/>
      <x:c r="D20" s="2"/>
    </x:row>
    <x:row r="21" ht="23" customHeight="1">
      <x:c r="A21" s="2"/>
      <x:c r="B21" s="2"/>
      <x:c r="C21" s="2"/>
      <x:c r="D21" s="2"/>
    </x:row>
    <x:row r="22" ht="23" customHeight="1">
      <x:c r="A22" s="13" t="str">
        <x:v>Use and refresh</x:v>
      </x:c>
      <x:c r="B22" s="2"/>
      <x:c r="C22" s="2"/>
      <x:c r="D22" s="2"/>
    </x:row>
    <x:row r="23" ht="23" customHeight="1">
      <x:c r="A23" s="2" t="str">
        <x:v>Review the exceptions before interpreting the totals. The unknown amount is not treated as zero.</x:v>
      </x:c>
      <x:c r="B23" s="2"/>
      <x:c r="C23" s="2"/>
      <x:c r="D23" s="2"/>
    </x:row>
    <x:row r="24" ht="23" customHeight="1">
      <x:c r="A24" s="2" t="str">
        <x:v>A new export requires a fresh mapping, reconciliation and delivery. This workbook does not fetch new data.</x:v>
      </x:c>
      <x:c r="B24" s="2"/>
      <x:c r="C24" s="2"/>
      <x:c r="D24" s="2"/>
    </x:row>
    <x:row r="25" ht="23" customHeight="1">
      <x:c r="A25" s="2" t="str">
        <x:v>No tax calculation, accounting sign-off, forecasting, partial-refund matching or currency conversion is included.</x:v>
      </x:c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 t="str">
        <x:v>Recurring pilot scope</x:v>
      </x:c>
      <x:c r="B27" s="2"/>
      <x:c r="C27" s="2"/>
      <x:c r="D27" s="2" t="str">
        <x:v>One period, one currency, up to 3 export formats, 2,000 total rows and 5 agreed metrics.</x:v>
      </x:c>
    </x:row>
    <x:row r="28" ht="23" customHeight="1">
      <x:c r="A28" s="2"/>
      <x:c r="B28" s="2"/>
      <x:c r="C28" s="2"/>
      <x:c r="D28" s="2" t="str">
        <x:v>One correction round. Price and delivery date require agreement after sample review.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15" hidden="0" customWidth="1"/>
    <x:col min="4" max="4" width="14" hidden="0" customWidth="1"/>
    <x:col min="5" max="5" width="16" hidden="0" customWidth="1"/>
    <x:col min="6" max="6" width="11" hidden="0" customWidth="1"/>
    <x:col min="7" max="7" width="17" hidden="0" customWidth="1"/>
    <x:col min="8" max="8" width="16" hidden="0" customWidth="1"/>
    <x:col min="9" max="9" width="16" hidden="0" customWidth="1"/>
    <x:col min="10" max="10" width="17" hidden="0" customWidth="1"/>
    <x:col min="11" max="11" width="1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8" t="str">
        <x:v>Accepted orders and calculations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4" ht="23" customHeight="1">
      <x:c r="A4" s="2" t="str">
        <x:v>FICTIONAL DATA. Cancelled and pending orders are retained with zero sales contribution.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2" customHeight="1">
      <x:c r="A5" s="6" t="str">
        <x:v>Record</x:v>
      </x:c>
      <x:c r="B5" s="6" t="str">
        <x:v>Order ID</x:v>
      </x:c>
      <x:c r="C5" s="6" t="str">
        <x:v>Order date</x:v>
      </x:c>
      <x:c r="D5" s="6" t="str">
        <x:v>Status</x:v>
      </x:c>
      <x:c r="E5" s="6" t="str">
        <x:v>Amount USD</x:v>
      </x:c>
      <x:c r="F5" s="6" t="str">
        <x:v>Currency</x:v>
      </x:c>
      <x:c r="G5" s="6" t="str">
        <x:v>Completed USD</x:v>
      </x:c>
      <x:c r="H5" s="6" t="str">
        <x:v>Refund USD</x:v>
      </x:c>
      <x:c r="I5" s="6" t="str">
        <x:v>Net USD</x:v>
      </x:c>
      <x:c r="J5" s="6" t="str">
        <x:v>Completed count</x:v>
      </x:c>
      <x:c r="K5" s="6" t="str">
        <x:v>Source</x:v>
      </x:c>
    </x:row>
    <x:row r="6" ht="23" customHeight="1">
      <x:c r="A6" s="2" t="str">
        <x:f>'Ledger'!A6</x:f>
        <x:v>Web:002</x:v>
      </x:c>
      <x:c r="B6" s="2" t="str">
        <x:f>'Ledger'!D6</x:f>
        <x:v>O001</x:v>
      </x:c>
      <x:c r="C6" s="10" t="n">
        <x:f>'Ledger'!E6</x:f>
        <x:v>46266</x:v>
      </x:c>
      <x:c r="D6" s="2" t="str">
        <x:f>'Ledger'!F6</x:f>
        <x:v>Completed</x:v>
      </x:c>
      <x:c r="E6" s="11" t="n">
        <x:f>IF(ISNUMBER('Ledger'!G6),'Ledger'!G6,"n.a.")</x:f>
        <x:v>26.37</x:v>
      </x:c>
      <x:c r="F6" s="2" t="str">
        <x:f>'Ledger'!H6</x:f>
        <x:v>USD</x:v>
      </x:c>
      <x:c r="G6" s="11" t="n">
        <x:f>IF(ISNUMBER(E6),IF(D6="Completed",E6,0),"n.a.")</x:f>
        <x:v>26.37</x:v>
      </x:c>
      <x:c r="H6" s="11" t="n">
        <x:f>IF(ISNUMBER(E6),IF(D6="Refunded",E6,0),"n.a.")</x:f>
        <x:v>0</x:v>
      </x:c>
      <x:c r="I6" s="11" t="n">
        <x:f>IF(AND(ISNUMBER(G6),ISNUMBER(H6)),G6-H6,"n.a.")</x:f>
        <x:v>26.37</x:v>
      </x:c>
      <x:c r="J6" s="12" t="n">
        <x:f>IF(OR(D6="Completed",D6="Refunded",D6="Pending",D6="Cancelled"),IF(D6="Completed",1,0),"n.a.")</x:f>
        <x:v>1</x:v>
      </x:c>
      <x:c r="K6" s="2" t="str">
        <x:f>'Ledger'!B6</x:f>
        <x:v>Web</x:v>
      </x:c>
    </x:row>
    <x:row r="7" ht="23" customHeight="1">
      <x:c r="A7" s="2" t="str">
        <x:f>'Ledger'!A7</x:f>
        <x:v>Web:003</x:v>
      </x:c>
      <x:c r="B7" s="2" t="str">
        <x:f>'Ledger'!D7</x:f>
        <x:v>O002</x:v>
      </x:c>
      <x:c r="C7" s="10" t="n">
        <x:f>'Ledger'!E7</x:f>
        <x:v>46267</x:v>
      </x:c>
      <x:c r="D7" s="2" t="str">
        <x:f>'Ledger'!F7</x:f>
        <x:v>Completed</x:v>
      </x:c>
      <x:c r="E7" s="11" t="n">
        <x:f>IF(ISNUMBER('Ledger'!G7),'Ledger'!G7,"n.a.")</x:f>
        <x:v>27.74</x:v>
      </x:c>
      <x:c r="F7" s="2" t="str">
        <x:f>'Ledger'!H7</x:f>
        <x:v>USD</x:v>
      </x:c>
      <x:c r="G7" s="11" t="n">
        <x:f>IF(ISNUMBER(E7),IF(D7="Completed",E7,0),"n.a.")</x:f>
        <x:v>27.74</x:v>
      </x:c>
      <x:c r="H7" s="11" t="n">
        <x:f>IF(ISNUMBER(E7),IF(D7="Refunded",E7,0),"n.a.")</x:f>
        <x:v>0</x:v>
      </x:c>
      <x:c r="I7" s="11" t="n">
        <x:f>IF(AND(ISNUMBER(G7),ISNUMBER(H7)),G7-H7,"n.a.")</x:f>
        <x:v>27.74</x:v>
      </x:c>
      <x:c r="J7" s="12" t="n">
        <x:f>IF(OR(D7="Completed",D7="Refunded",D7="Pending",D7="Cancelled"),IF(D7="Completed",1,0),"n.a.")</x:f>
        <x:v>1</x:v>
      </x:c>
      <x:c r="K7" s="2" t="str">
        <x:f>'Ledger'!B7</x:f>
        <x:v>Web</x:v>
      </x:c>
    </x:row>
    <x:row r="8" ht="23" customHeight="1">
      <x:c r="A8" s="2" t="str">
        <x:f>'Ledger'!A8</x:f>
        <x:v>Web:004</x:v>
      </x:c>
      <x:c r="B8" s="2" t="str">
        <x:f>'Ledger'!D8</x:f>
        <x:v>O003</x:v>
      </x:c>
      <x:c r="C8" s="10" t="n">
        <x:f>'Ledger'!E8</x:f>
        <x:v>46268</x:v>
      </x:c>
      <x:c r="D8" s="2" t="str">
        <x:f>'Ledger'!F8</x:f>
        <x:v>Completed</x:v>
      </x:c>
      <x:c r="E8" s="11" t="n">
        <x:f>IF(ISNUMBER('Ledger'!G8),'Ledger'!G8,"n.a.")</x:f>
        <x:v>29.11</x:v>
      </x:c>
      <x:c r="F8" s="2" t="str">
        <x:f>'Ledger'!H8</x:f>
        <x:v>USD</x:v>
      </x:c>
      <x:c r="G8" s="11" t="n">
        <x:f>IF(ISNUMBER(E8),IF(D8="Completed",E8,0),"n.a.")</x:f>
        <x:v>29.11</x:v>
      </x:c>
      <x:c r="H8" s="11" t="n">
        <x:f>IF(ISNUMBER(E8),IF(D8="Refunded",E8,0),"n.a.")</x:f>
        <x:v>0</x:v>
      </x:c>
      <x:c r="I8" s="11" t="n">
        <x:f>IF(AND(ISNUMBER(G8),ISNUMBER(H8)),G8-H8,"n.a.")</x:f>
        <x:v>29.11</x:v>
      </x:c>
      <x:c r="J8" s="12" t="n">
        <x:f>IF(OR(D8="Completed",D8="Refunded",D8="Pending",D8="Cancelled"),IF(D8="Completed",1,0),"n.a.")</x:f>
        <x:v>1</x:v>
      </x:c>
      <x:c r="K8" s="2" t="str">
        <x:f>'Ledger'!B8</x:f>
        <x:v>Web</x:v>
      </x:c>
    </x:row>
    <x:row r="9" ht="23" customHeight="1">
      <x:c r="A9" s="2" t="str">
        <x:f>'Ledger'!A9</x:f>
        <x:v>Web:005</x:v>
      </x:c>
      <x:c r="B9" s="2" t="str">
        <x:f>'Ledger'!D9</x:f>
        <x:v>O004</x:v>
      </x:c>
      <x:c r="C9" s="10" t="n">
        <x:f>'Ledger'!E9</x:f>
        <x:v>46269</x:v>
      </x:c>
      <x:c r="D9" s="2" t="str">
        <x:f>'Ledger'!F9</x:f>
        <x:v>Completed</x:v>
      </x:c>
      <x:c r="E9" s="11" t="n">
        <x:f>IF(ISNUMBER('Ledger'!G9),'Ledger'!G9,"n.a.")</x:f>
        <x:v>30.48</x:v>
      </x:c>
      <x:c r="F9" s="2" t="str">
        <x:f>'Ledger'!H9</x:f>
        <x:v>USD</x:v>
      </x:c>
      <x:c r="G9" s="11" t="n">
        <x:f>IF(ISNUMBER(E9),IF(D9="Completed",E9,0),"n.a.")</x:f>
        <x:v>30.48</x:v>
      </x:c>
      <x:c r="H9" s="11" t="n">
        <x:f>IF(ISNUMBER(E9),IF(D9="Refunded",E9,0),"n.a.")</x:f>
        <x:v>0</x:v>
      </x:c>
      <x:c r="I9" s="11" t="n">
        <x:f>IF(AND(ISNUMBER(G9),ISNUMBER(H9)),G9-H9,"n.a.")</x:f>
        <x:v>30.48</x:v>
      </x:c>
      <x:c r="J9" s="12" t="n">
        <x:f>IF(OR(D9="Completed",D9="Refunded",D9="Pending",D9="Cancelled"),IF(D9="Completed",1,0),"n.a.")</x:f>
        <x:v>1</x:v>
      </x:c>
      <x:c r="K9" s="2" t="str">
        <x:f>'Ledger'!B9</x:f>
        <x:v>Web</x:v>
      </x:c>
    </x:row>
    <x:row r="10" ht="23" customHeight="1">
      <x:c r="A10" s="2" t="str">
        <x:f>'Ledger'!A10</x:f>
        <x:v>Web:006</x:v>
      </x:c>
      <x:c r="B10" s="2" t="str">
        <x:f>'Ledger'!D10</x:f>
        <x:v>O005</x:v>
      </x:c>
      <x:c r="C10" s="10" t="n">
        <x:f>'Ledger'!E10</x:f>
        <x:v>46270</x:v>
      </x:c>
      <x:c r="D10" s="2" t="str">
        <x:f>'Ledger'!F10</x:f>
        <x:v>Completed</x:v>
      </x:c>
      <x:c r="E10" s="11" t="n">
        <x:f>IF(ISNUMBER('Ledger'!G10),'Ledger'!G10,"n.a.")</x:f>
        <x:v>31.85</x:v>
      </x:c>
      <x:c r="F10" s="2" t="str">
        <x:f>'Ledger'!H10</x:f>
        <x:v>USD</x:v>
      </x:c>
      <x:c r="G10" s="11" t="n">
        <x:f>IF(ISNUMBER(E10),IF(D10="Completed",E10,0),"n.a.")</x:f>
        <x:v>31.85</x:v>
      </x:c>
      <x:c r="H10" s="11" t="n">
        <x:f>IF(ISNUMBER(E10),IF(D10="Refunded",E10,0),"n.a.")</x:f>
        <x:v>0</x:v>
      </x:c>
      <x:c r="I10" s="11" t="n">
        <x:f>IF(AND(ISNUMBER(G10),ISNUMBER(H10)),G10-H10,"n.a.")</x:f>
        <x:v>31.85</x:v>
      </x:c>
      <x:c r="J10" s="12" t="n">
        <x:f>IF(OR(D10="Completed",D10="Refunded",D10="Pending",D10="Cancelled"),IF(D10="Completed",1,0),"n.a.")</x:f>
        <x:v>1</x:v>
      </x:c>
      <x:c r="K10" s="2" t="str">
        <x:f>'Ledger'!B10</x:f>
        <x:v>Web</x:v>
      </x:c>
    </x:row>
    <x:row r="11" ht="23" customHeight="1">
      <x:c r="A11" s="2" t="str">
        <x:f>'Ledger'!A11</x:f>
        <x:v>Web:007</x:v>
      </x:c>
      <x:c r="B11" s="2" t="str">
        <x:f>'Ledger'!D11</x:f>
        <x:v>O006</x:v>
      </x:c>
      <x:c r="C11" s="10" t="n">
        <x:f>'Ledger'!E11</x:f>
        <x:v>46271</x:v>
      </x:c>
      <x:c r="D11" s="2" t="str">
        <x:f>'Ledger'!F11</x:f>
        <x:v>Completed</x:v>
      </x:c>
      <x:c r="E11" s="11" t="n">
        <x:f>IF(ISNUMBER('Ledger'!G11),'Ledger'!G11,"n.a.")</x:f>
        <x:v>33.22</x:v>
      </x:c>
      <x:c r="F11" s="2" t="str">
        <x:f>'Ledger'!H11</x:f>
        <x:v>USD</x:v>
      </x:c>
      <x:c r="G11" s="11" t="n">
        <x:f>IF(ISNUMBER(E11),IF(D11="Completed",E11,0),"n.a.")</x:f>
        <x:v>33.22</x:v>
      </x:c>
      <x:c r="H11" s="11" t="n">
        <x:f>IF(ISNUMBER(E11),IF(D11="Refunded",E11,0),"n.a.")</x:f>
        <x:v>0</x:v>
      </x:c>
      <x:c r="I11" s="11" t="n">
        <x:f>IF(AND(ISNUMBER(G11),ISNUMBER(H11)),G11-H11,"n.a.")</x:f>
        <x:v>33.22</x:v>
      </x:c>
      <x:c r="J11" s="12" t="n">
        <x:f>IF(OR(D11="Completed",D11="Refunded",D11="Pending",D11="Cancelled"),IF(D11="Completed",1,0),"n.a.")</x:f>
        <x:v>1</x:v>
      </x:c>
      <x:c r="K11" s="2" t="str">
        <x:f>'Ledger'!B11</x:f>
        <x:v>Web</x:v>
      </x:c>
    </x:row>
    <x:row r="12" ht="23" customHeight="1">
      <x:c r="A12" s="2" t="str">
        <x:f>'Ledger'!A12</x:f>
        <x:v>Web:008</x:v>
      </x:c>
      <x:c r="B12" s="2" t="str">
        <x:f>'Ledger'!D12</x:f>
        <x:v>O007</x:v>
      </x:c>
      <x:c r="C12" s="10" t="n">
        <x:f>'Ledger'!E12</x:f>
        <x:v>46272</x:v>
      </x:c>
      <x:c r="D12" s="2" t="str">
        <x:f>'Ledger'!F12</x:f>
        <x:v>Refunded</x:v>
      </x:c>
      <x:c r="E12" s="11" t="n">
        <x:f>IF(ISNUMBER('Ledger'!G12),'Ledger'!G12,"n.a.")</x:f>
        <x:v>34.59</x:v>
      </x:c>
      <x:c r="F12" s="2" t="str">
        <x:f>'Ledger'!H12</x:f>
        <x:v>USD</x:v>
      </x:c>
      <x:c r="G12" s="11" t="n">
        <x:f>IF(ISNUMBER(E12),IF(D12="Completed",E12,0),"n.a.")</x:f>
        <x:v>0</x:v>
      </x:c>
      <x:c r="H12" s="11" t="n">
        <x:f>IF(ISNUMBER(E12),IF(D12="Refunded",E12,0),"n.a.")</x:f>
        <x:v>34.59</x:v>
      </x:c>
      <x:c r="I12" s="11" t="n">
        <x:f>IF(AND(ISNUMBER(G12),ISNUMBER(H12)),G12-H12,"n.a.")</x:f>
        <x:v>-34.59</x:v>
      </x:c>
      <x:c r="J12" s="12" t="n">
        <x:f>IF(OR(D12="Completed",D12="Refunded",D12="Pending",D12="Cancelled"),IF(D12="Completed",1,0),"n.a.")</x:f>
        <x:v>0</x:v>
      </x:c>
      <x:c r="K12" s="2" t="str">
        <x:f>'Ledger'!B12</x:f>
        <x:v>Web</x:v>
      </x:c>
    </x:row>
    <x:row r="13" ht="23" customHeight="1">
      <x:c r="A13" s="2" t="str">
        <x:f>'Ledger'!A13</x:f>
        <x:v>Web:009</x:v>
      </x:c>
      <x:c r="B13" s="2" t="str">
        <x:f>'Ledger'!D13</x:f>
        <x:v>O008</x:v>
      </x:c>
      <x:c r="C13" s="10" t="n">
        <x:f>'Ledger'!E13</x:f>
        <x:v>46273</x:v>
      </x:c>
      <x:c r="D13" s="2" t="str">
        <x:f>'Ledger'!F13</x:f>
        <x:v>Pending</x:v>
      </x:c>
      <x:c r="E13" s="11" t="n">
        <x:f>IF(ISNUMBER('Ledger'!G13),'Ledger'!G13,"n.a.")</x:f>
        <x:v>35.96</x:v>
      </x:c>
      <x:c r="F13" s="2" t="str">
        <x:f>'Ledger'!H13</x:f>
        <x:v>USD</x:v>
      </x:c>
      <x:c r="G13" s="11" t="n">
        <x:f>IF(ISNUMBER(E13),IF(D13="Completed",E13,0),"n.a.")</x:f>
        <x:v>0</x:v>
      </x:c>
      <x:c r="H13" s="11" t="n">
        <x:f>IF(ISNUMBER(E13),IF(D13="Refunded",E13,0),"n.a.")</x:f>
        <x:v>0</x:v>
      </x:c>
      <x:c r="I13" s="11" t="n">
        <x:f>IF(AND(ISNUMBER(G13),ISNUMBER(H13)),G13-H13,"n.a.")</x:f>
        <x:v>0</x:v>
      </x:c>
      <x:c r="J13" s="12" t="n">
        <x:f>IF(OR(D13="Completed",D13="Refunded",D13="Pending",D13="Cancelled"),IF(D13="Completed",1,0),"n.a.")</x:f>
        <x:v>0</x:v>
      </x:c>
      <x:c r="K13" s="2" t="str">
        <x:f>'Ledger'!B13</x:f>
        <x:v>Web</x:v>
      </x:c>
    </x:row>
    <x:row r="14" ht="23" customHeight="1">
      <x:c r="A14" s="2" t="str">
        <x:f>'Ledger'!A14</x:f>
        <x:v>Web:010</x:v>
      </x:c>
      <x:c r="B14" s="2" t="str">
        <x:f>'Ledger'!D14</x:f>
        <x:v>O009</x:v>
      </x:c>
      <x:c r="C14" s="10" t="n">
        <x:f>'Ledger'!E14</x:f>
        <x:v>46274</x:v>
      </x:c>
      <x:c r="D14" s="2" t="str">
        <x:f>'Ledger'!F14</x:f>
        <x:v>Completed</x:v>
      </x:c>
      <x:c r="E14" s="11" t="n">
        <x:f>IF(ISNUMBER('Ledger'!G14),'Ledger'!G14,"n.a.")</x:f>
        <x:v>37.33</x:v>
      </x:c>
      <x:c r="F14" s="2" t="str">
        <x:f>'Ledger'!H14</x:f>
        <x:v>USD</x:v>
      </x:c>
      <x:c r="G14" s="11" t="n">
        <x:f>IF(ISNUMBER(E14),IF(D14="Completed",E14,0),"n.a.")</x:f>
        <x:v>37.33</x:v>
      </x:c>
      <x:c r="H14" s="11" t="n">
        <x:f>IF(ISNUMBER(E14),IF(D14="Refunded",E14,0),"n.a.")</x:f>
        <x:v>0</x:v>
      </x:c>
      <x:c r="I14" s="11" t="n">
        <x:f>IF(AND(ISNUMBER(G14),ISNUMBER(H14)),G14-H14,"n.a.")</x:f>
        <x:v>37.33</x:v>
      </x:c>
      <x:c r="J14" s="12" t="n">
        <x:f>IF(OR(D14="Completed",D14="Refunded",D14="Pending",D14="Cancelled"),IF(D14="Completed",1,0),"n.a.")</x:f>
        <x:v>1</x:v>
      </x:c>
      <x:c r="K14" s="2" t="str">
        <x:f>'Ledger'!B14</x:f>
        <x:v>Web</x:v>
      </x:c>
    </x:row>
    <x:row r="15" ht="23" customHeight="1">
      <x:c r="A15" s="2" t="str">
        <x:f>'Ledger'!A15</x:f>
        <x:v>Web:011</x:v>
      </x:c>
      <x:c r="B15" s="2" t="str">
        <x:f>'Ledger'!D15</x:f>
        <x:v>O010</x:v>
      </x:c>
      <x:c r="C15" s="10" t="n">
        <x:f>'Ledger'!E15</x:f>
        <x:v>46275</x:v>
      </x:c>
      <x:c r="D15" s="2" t="str">
        <x:f>'Ledger'!F15</x:f>
        <x:v>Cancelled</x:v>
      </x:c>
      <x:c r="E15" s="11" t="n">
        <x:f>IF(ISNUMBER('Ledger'!G15),'Ledger'!G15,"n.a.")</x:f>
        <x:v>38.7</x:v>
      </x:c>
      <x:c r="F15" s="2" t="str">
        <x:f>'Ledger'!H15</x:f>
        <x:v>USD</x:v>
      </x:c>
      <x:c r="G15" s="11" t="n">
        <x:f>IF(ISNUMBER(E15),IF(D15="Completed",E15,0),"n.a.")</x:f>
        <x:v>0</x:v>
      </x:c>
      <x:c r="H15" s="11" t="n">
        <x:f>IF(ISNUMBER(E15),IF(D15="Refunded",E15,0),"n.a.")</x:f>
        <x:v>0</x:v>
      </x:c>
      <x:c r="I15" s="11" t="n">
        <x:f>IF(AND(ISNUMBER(G15),ISNUMBER(H15)),G15-H15,"n.a.")</x:f>
        <x:v>0</x:v>
      </x:c>
      <x:c r="J15" s="12" t="n">
        <x:f>IF(OR(D15="Completed",D15="Refunded",D15="Pending",D15="Cancelled"),IF(D15="Completed",1,0),"n.a.")</x:f>
        <x:v>0</x:v>
      </x:c>
      <x:c r="K15" s="2" t="str">
        <x:f>'Ledger'!B15</x:f>
        <x:v>Web</x:v>
      </x:c>
    </x:row>
    <x:row r="16" ht="23" customHeight="1">
      <x:c r="A16" s="2" t="str">
        <x:f>'Ledger'!A16</x:f>
        <x:v>Web:012</x:v>
      </x:c>
      <x:c r="B16" s="2" t="str">
        <x:f>'Ledger'!D16</x:f>
        <x:v>O011</x:v>
      </x:c>
      <x:c r="C16" s="10" t="n">
        <x:f>'Ledger'!E16</x:f>
        <x:v>46276</x:v>
      </x:c>
      <x:c r="D16" s="2" t="str">
        <x:f>'Ledger'!F16</x:f>
        <x:v>Completed</x:v>
      </x:c>
      <x:c r="E16" s="11" t="n">
        <x:f>IF(ISNUMBER('Ledger'!G16),'Ledger'!G16,"n.a.")</x:f>
        <x:v>40.07</x:v>
      </x:c>
      <x:c r="F16" s="2" t="str">
        <x:f>'Ledger'!H16</x:f>
        <x:v>USD</x:v>
      </x:c>
      <x:c r="G16" s="11" t="n">
        <x:f>IF(ISNUMBER(E16),IF(D16="Completed",E16,0),"n.a.")</x:f>
        <x:v>40.07</x:v>
      </x:c>
      <x:c r="H16" s="11" t="n">
        <x:f>IF(ISNUMBER(E16),IF(D16="Refunded",E16,0),"n.a.")</x:f>
        <x:v>0</x:v>
      </x:c>
      <x:c r="I16" s="11" t="n">
        <x:f>IF(AND(ISNUMBER(G16),ISNUMBER(H16)),G16-H16,"n.a.")</x:f>
        <x:v>40.07</x:v>
      </x:c>
      <x:c r="J16" s="12" t="n">
        <x:f>IF(OR(D16="Completed",D16="Refunded",D16="Pending",D16="Cancelled"),IF(D16="Completed",1,0),"n.a.")</x:f>
        <x:v>1</x:v>
      </x:c>
      <x:c r="K16" s="2" t="str">
        <x:f>'Ledger'!B16</x:f>
        <x:v>Web</x:v>
      </x:c>
    </x:row>
    <x:row r="17" ht="23" customHeight="1">
      <x:c r="A17" s="2" t="str">
        <x:f>'Ledger'!A18</x:f>
        <x:v>Web:014</x:v>
      </x:c>
      <x:c r="B17" s="2" t="str">
        <x:f>'Ledger'!D18</x:f>
        <x:v>O013</x:v>
      </x:c>
      <x:c r="C17" s="10" t="n">
        <x:f>'Ledger'!E18</x:f>
        <x:v>46278</x:v>
      </x:c>
      <x:c r="D17" s="2" t="str">
        <x:f>'Ledger'!F18</x:f>
        <x:v>Completed</x:v>
      </x:c>
      <x:c r="E17" s="11" t="n">
        <x:f>IF(ISNUMBER('Ledger'!G18),'Ledger'!G18,"n.a.")</x:f>
        <x:v>42.81</x:v>
      </x:c>
      <x:c r="F17" s="2" t="str">
        <x:f>'Ledger'!H18</x:f>
        <x:v>USD</x:v>
      </x:c>
      <x:c r="G17" s="11" t="n">
        <x:f>IF(ISNUMBER(E17),IF(D17="Completed",E17,0),"n.a.")</x:f>
        <x:v>42.81</x:v>
      </x:c>
      <x:c r="H17" s="11" t="n">
        <x:f>IF(ISNUMBER(E17),IF(D17="Refunded",E17,0),"n.a.")</x:f>
        <x:v>0</x:v>
      </x:c>
      <x:c r="I17" s="11" t="n">
        <x:f>IF(AND(ISNUMBER(G17),ISNUMBER(H17)),G17-H17,"n.a.")</x:f>
        <x:v>42.81</x:v>
      </x:c>
      <x:c r="J17" s="12" t="n">
        <x:f>IF(OR(D17="Completed",D17="Refunded",D17="Pending",D17="Cancelled"),IF(D17="Completed",1,0),"n.a.")</x:f>
        <x:v>1</x:v>
      </x:c>
      <x:c r="K17" s="2" t="str">
        <x:f>'Ledger'!B18</x:f>
        <x:v>Web</x:v>
      </x:c>
    </x:row>
    <x:row r="18" ht="23" customHeight="1">
      <x:c r="A18" s="2" t="str">
        <x:f>'Ledger'!A19</x:f>
        <x:v>Web:015</x:v>
      </x:c>
      <x:c r="B18" s="2" t="str">
        <x:f>'Ledger'!D19</x:f>
        <x:v>O014</x:v>
      </x:c>
      <x:c r="C18" s="10" t="n">
        <x:f>'Ledger'!E19</x:f>
        <x:v>46279</x:v>
      </x:c>
      <x:c r="D18" s="2" t="str">
        <x:f>'Ledger'!F19</x:f>
        <x:v>Completed</x:v>
      </x:c>
      <x:c r="E18" s="11" t="n">
        <x:f>IF(ISNUMBER('Ledger'!G19),'Ledger'!G19,"n.a.")</x:f>
        <x:v>44.18</x:v>
      </x:c>
      <x:c r="F18" s="2" t="str">
        <x:f>'Ledger'!H19</x:f>
        <x:v>USD</x:v>
      </x:c>
      <x:c r="G18" s="11" t="n">
        <x:f>IF(ISNUMBER(E18),IF(D18="Completed",E18,0),"n.a.")</x:f>
        <x:v>44.18</x:v>
      </x:c>
      <x:c r="H18" s="11" t="n">
        <x:f>IF(ISNUMBER(E18),IF(D18="Refunded",E18,0),"n.a.")</x:f>
        <x:v>0</x:v>
      </x:c>
      <x:c r="I18" s="11" t="n">
        <x:f>IF(AND(ISNUMBER(G18),ISNUMBER(H18)),G18-H18,"n.a.")</x:f>
        <x:v>44.18</x:v>
      </x:c>
      <x:c r="J18" s="12" t="n">
        <x:f>IF(OR(D18="Completed",D18="Refunded",D18="Pending",D18="Cancelled"),IF(D18="Completed",1,0),"n.a.")</x:f>
        <x:v>1</x:v>
      </x:c>
      <x:c r="K18" s="2" t="str">
        <x:f>'Ledger'!B19</x:f>
        <x:v>Web</x:v>
      </x:c>
    </x:row>
    <x:row r="19" ht="23" customHeight="1">
      <x:c r="A19" s="2" t="str">
        <x:f>'Ledger'!A20</x:f>
        <x:v>Web:016</x:v>
      </x:c>
      <x:c r="B19" s="2" t="str">
        <x:f>'Ledger'!D20</x:f>
        <x:v>O015</x:v>
      </x:c>
      <x:c r="C19" s="10" t="n">
        <x:f>'Ledger'!E20</x:f>
        <x:v>46280</x:v>
      </x:c>
      <x:c r="D19" s="2" t="str">
        <x:f>'Ledger'!F20</x:f>
        <x:v>Completed</x:v>
      </x:c>
      <x:c r="E19" s="11" t="n">
        <x:f>IF(ISNUMBER('Ledger'!G20),'Ledger'!G20,"n.a.")</x:f>
        <x:v>45.55</x:v>
      </x:c>
      <x:c r="F19" s="2" t="str">
        <x:f>'Ledger'!H20</x:f>
        <x:v>USD</x:v>
      </x:c>
      <x:c r="G19" s="11" t="n">
        <x:f>IF(ISNUMBER(E19),IF(D19="Completed",E19,0),"n.a.")</x:f>
        <x:v>45.55</x:v>
      </x:c>
      <x:c r="H19" s="11" t="n">
        <x:f>IF(ISNUMBER(E19),IF(D19="Refunded",E19,0),"n.a.")</x:f>
        <x:v>0</x:v>
      </x:c>
      <x:c r="I19" s="11" t="n">
        <x:f>IF(AND(ISNUMBER(G19),ISNUMBER(H19)),G19-H19,"n.a.")</x:f>
        <x:v>45.55</x:v>
      </x:c>
      <x:c r="J19" s="12" t="n">
        <x:f>IF(OR(D19="Completed",D19="Refunded",D19="Pending",D19="Cancelled"),IF(D19="Completed",1,0),"n.a.")</x:f>
        <x:v>1</x:v>
      </x:c>
      <x:c r="K19" s="2" t="str">
        <x:f>'Ledger'!B20</x:f>
        <x:v>Web</x:v>
      </x:c>
    </x:row>
    <x:row r="20" ht="23" customHeight="1">
      <x:c r="A20" s="2" t="str">
        <x:f>'Ledger'!A21</x:f>
        <x:v>Web:017</x:v>
      </x:c>
      <x:c r="B20" s="2" t="str">
        <x:f>'Ledger'!D21</x:f>
        <x:v>O016</x:v>
      </x:c>
      <x:c r="C20" s="10" t="n">
        <x:f>'Ledger'!E21</x:f>
        <x:v>46281</x:v>
      </x:c>
      <x:c r="D20" s="2" t="str">
        <x:f>'Ledger'!F21</x:f>
        <x:v>Completed</x:v>
      </x:c>
      <x:c r="E20" s="11" t="n">
        <x:f>IF(ISNUMBER('Ledger'!G21),'Ledger'!G21,"n.a.")</x:f>
        <x:v>46.92</x:v>
      </x:c>
      <x:c r="F20" s="2" t="str">
        <x:f>'Ledger'!H21</x:f>
        <x:v>USD</x:v>
      </x:c>
      <x:c r="G20" s="11" t="n">
        <x:f>IF(ISNUMBER(E20),IF(D20="Completed",E20,0),"n.a.")</x:f>
        <x:v>46.92</x:v>
      </x:c>
      <x:c r="H20" s="11" t="n">
        <x:f>IF(ISNUMBER(E20),IF(D20="Refunded",E20,0),"n.a.")</x:f>
        <x:v>0</x:v>
      </x:c>
      <x:c r="I20" s="11" t="n">
        <x:f>IF(AND(ISNUMBER(G20),ISNUMBER(H20)),G20-H20,"n.a.")</x:f>
        <x:v>46.92</x:v>
      </x:c>
      <x:c r="J20" s="12" t="n">
        <x:f>IF(OR(D20="Completed",D20="Refunded",D20="Pending",D20="Cancelled"),IF(D20="Completed",1,0),"n.a.")</x:f>
        <x:v>1</x:v>
      </x:c>
      <x:c r="K20" s="2" t="str">
        <x:f>'Ledger'!B21</x:f>
        <x:v>Web</x:v>
      </x:c>
    </x:row>
    <x:row r="21" ht="23" customHeight="1">
      <x:c r="A21" s="2" t="str">
        <x:f>'Ledger'!A22</x:f>
        <x:v>Web:018</x:v>
      </x:c>
      <x:c r="B21" s="2" t="str">
        <x:f>'Ledger'!D22</x:f>
        <x:v>O017</x:v>
      </x:c>
      <x:c r="C21" s="10" t="n">
        <x:f>'Ledger'!E22</x:f>
        <x:v>46282</x:v>
      </x:c>
      <x:c r="D21" s="2" t="str">
        <x:f>'Ledger'!F22</x:f>
        <x:v>Refunded</x:v>
      </x:c>
      <x:c r="E21" s="11" t="n">
        <x:f>IF(ISNUMBER('Ledger'!G22),'Ledger'!G22,"n.a.")</x:f>
        <x:v>48.29</x:v>
      </x:c>
      <x:c r="F21" s="2" t="str">
        <x:f>'Ledger'!H22</x:f>
        <x:v>USD</x:v>
      </x:c>
      <x:c r="G21" s="11" t="n">
        <x:f>IF(ISNUMBER(E21),IF(D21="Completed",E21,0),"n.a.")</x:f>
        <x:v>0</x:v>
      </x:c>
      <x:c r="H21" s="11" t="n">
        <x:f>IF(ISNUMBER(E21),IF(D21="Refunded",E21,0),"n.a.")</x:f>
        <x:v>48.29</x:v>
      </x:c>
      <x:c r="I21" s="11" t="n">
        <x:f>IF(AND(ISNUMBER(G21),ISNUMBER(H21)),G21-H21,"n.a.")</x:f>
        <x:v>-48.29</x:v>
      </x:c>
      <x:c r="J21" s="12" t="n">
        <x:f>IF(OR(D21="Completed",D21="Refunded",D21="Pending",D21="Cancelled"),IF(D21="Completed",1,0),"n.a.")</x:f>
        <x:v>0</x:v>
      </x:c>
      <x:c r="K21" s="2" t="str">
        <x:f>'Ledger'!B22</x:f>
        <x:v>Web</x:v>
      </x:c>
    </x:row>
    <x:row r="22" ht="23" customHeight="1">
      <x:c r="A22" s="2" t="str">
        <x:f>'Ledger'!A23</x:f>
        <x:v>Web:019</x:v>
      </x:c>
      <x:c r="B22" s="2" t="str">
        <x:f>'Ledger'!D23</x:f>
        <x:v>O018</x:v>
      </x:c>
      <x:c r="C22" s="10" t="n">
        <x:f>'Ledger'!E23</x:f>
        <x:v>46283</x:v>
      </x:c>
      <x:c r="D22" s="2" t="str">
        <x:f>'Ledger'!F23</x:f>
        <x:v>Pending</x:v>
      </x:c>
      <x:c r="E22" s="11" t="n">
        <x:f>IF(ISNUMBER('Ledger'!G23),'Ledger'!G23,"n.a.")</x:f>
        <x:v>49.66</x:v>
      </x:c>
      <x:c r="F22" s="2" t="str">
        <x:f>'Ledger'!H23</x:f>
        <x:v>USD</x:v>
      </x:c>
      <x:c r="G22" s="11" t="n">
        <x:f>IF(ISNUMBER(E22),IF(D22="Completed",E22,0),"n.a.")</x:f>
        <x:v>0</x:v>
      </x:c>
      <x:c r="H22" s="11" t="n">
        <x:f>IF(ISNUMBER(E22),IF(D22="Refunded",E22,0),"n.a.")</x:f>
        <x:v>0</x:v>
      </x:c>
      <x:c r="I22" s="11" t="n">
        <x:f>IF(AND(ISNUMBER(G22),ISNUMBER(H22)),G22-H22,"n.a.")</x:f>
        <x:v>0</x:v>
      </x:c>
      <x:c r="J22" s="12" t="n">
        <x:f>IF(OR(D22="Completed",D22="Refunded",D22="Pending",D22="Cancelled"),IF(D22="Completed",1,0),"n.a.")</x:f>
        <x:v>0</x:v>
      </x:c>
      <x:c r="K22" s="2" t="str">
        <x:f>'Ledger'!B23</x:f>
        <x:v>Web</x:v>
      </x:c>
    </x:row>
    <x:row r="23" ht="23" customHeight="1">
      <x:c r="A23" s="2" t="str">
        <x:f>'Ledger'!A24</x:f>
        <x:v>Web:020</x:v>
      </x:c>
      <x:c r="B23" s="2" t="str">
        <x:f>'Ledger'!D24</x:f>
        <x:v>O019</x:v>
      </x:c>
      <x:c r="C23" s="10" t="n">
        <x:f>'Ledger'!E24</x:f>
        <x:v>46284</x:v>
      </x:c>
      <x:c r="D23" s="2" t="str">
        <x:f>'Ledger'!F24</x:f>
        <x:v>Completed</x:v>
      </x:c>
      <x:c r="E23" s="11" t="n">
        <x:f>IF(ISNUMBER('Ledger'!G24),'Ledger'!G24,"n.a.")</x:f>
        <x:v>51.03</x:v>
      </x:c>
      <x:c r="F23" s="2" t="str">
        <x:f>'Ledger'!H24</x:f>
        <x:v>USD</x:v>
      </x:c>
      <x:c r="G23" s="11" t="n">
        <x:f>IF(ISNUMBER(E23),IF(D23="Completed",E23,0),"n.a.")</x:f>
        <x:v>51.03</x:v>
      </x:c>
      <x:c r="H23" s="11" t="n">
        <x:f>IF(ISNUMBER(E23),IF(D23="Refunded",E23,0),"n.a.")</x:f>
        <x:v>0</x:v>
      </x:c>
      <x:c r="I23" s="11" t="n">
        <x:f>IF(AND(ISNUMBER(G23),ISNUMBER(H23)),G23-H23,"n.a.")</x:f>
        <x:v>51.03</x:v>
      </x:c>
      <x:c r="J23" s="12" t="n">
        <x:f>IF(OR(D23="Completed",D23="Refunded",D23="Pending",D23="Cancelled"),IF(D23="Completed",1,0),"n.a.")</x:f>
        <x:v>1</x:v>
      </x:c>
      <x:c r="K23" s="2" t="str">
        <x:f>'Ledger'!B24</x:f>
        <x:v>Web</x:v>
      </x:c>
    </x:row>
    <x:row r="24" ht="23" customHeight="1">
      <x:c r="A24" s="2" t="str">
        <x:f>'Ledger'!A25</x:f>
        <x:v>Web:021</x:v>
      </x:c>
      <x:c r="B24" s="2" t="str">
        <x:f>'Ledger'!D25</x:f>
        <x:v>O020</x:v>
      </x:c>
      <x:c r="C24" s="10" t="n">
        <x:f>'Ledger'!E25</x:f>
        <x:v>46285</x:v>
      </x:c>
      <x:c r="D24" s="2" t="str">
        <x:f>'Ledger'!F25</x:f>
        <x:v>Cancelled</x:v>
      </x:c>
      <x:c r="E24" s="11" t="n">
        <x:f>IF(ISNUMBER('Ledger'!G25),'Ledger'!G25,"n.a.")</x:f>
        <x:v>52.4</x:v>
      </x:c>
      <x:c r="F24" s="2" t="str">
        <x:f>'Ledger'!H25</x:f>
        <x:v>USD</x:v>
      </x:c>
      <x:c r="G24" s="11" t="n">
        <x:f>IF(ISNUMBER(E24),IF(D24="Completed",E24,0),"n.a.")</x:f>
        <x:v>0</x:v>
      </x:c>
      <x:c r="H24" s="11" t="n">
        <x:f>IF(ISNUMBER(E24),IF(D24="Refunded",E24,0),"n.a.")</x:f>
        <x:v>0</x:v>
      </x:c>
      <x:c r="I24" s="11" t="n">
        <x:f>IF(AND(ISNUMBER(G24),ISNUMBER(H24)),G24-H24,"n.a.")</x:f>
        <x:v>0</x:v>
      </x:c>
      <x:c r="J24" s="12" t="n">
        <x:f>IF(OR(D24="Completed",D24="Refunded",D24="Pending",D24="Cancelled"),IF(D24="Completed",1,0),"n.a.")</x:f>
        <x:v>0</x:v>
      </x:c>
      <x:c r="K24" s="2" t="str">
        <x:f>'Ledger'!B25</x:f>
        <x:v>Web</x:v>
      </x:c>
    </x:row>
    <x:row r="25" ht="23" customHeight="1">
      <x:c r="A25" s="2" t="str">
        <x:f>'Ledger'!A30</x:f>
        <x:v>POS:002</x:v>
      </x:c>
      <x:c r="B25" s="2" t="str">
        <x:f>'Ledger'!D30</x:f>
        <x:v>O021</x:v>
      </x:c>
      <x:c r="C25" s="10" t="n">
        <x:f>'Ledger'!E30</x:f>
        <x:v>46286</x:v>
      </x:c>
      <x:c r="D25" s="2" t="str">
        <x:f>'Ledger'!F30</x:f>
        <x:v>Completed</x:v>
      </x:c>
      <x:c r="E25" s="11" t="n">
        <x:f>IF(ISNUMBER('Ledger'!G30),'Ledger'!G30,"n.a.")</x:f>
        <x:v>53.77</x:v>
      </x:c>
      <x:c r="F25" s="2" t="str">
        <x:f>'Ledger'!H30</x:f>
        <x:v>USD</x:v>
      </x:c>
      <x:c r="G25" s="11" t="n">
        <x:f>IF(ISNUMBER(E25),IF(D25="Completed",E25,0),"n.a.")</x:f>
        <x:v>53.77</x:v>
      </x:c>
      <x:c r="H25" s="11" t="n">
        <x:f>IF(ISNUMBER(E25),IF(D25="Refunded",E25,0),"n.a.")</x:f>
        <x:v>0</x:v>
      </x:c>
      <x:c r="I25" s="11" t="n">
        <x:f>IF(AND(ISNUMBER(G25),ISNUMBER(H25)),G25-H25,"n.a.")</x:f>
        <x:v>53.77</x:v>
      </x:c>
      <x:c r="J25" s="12" t="n">
        <x:f>IF(OR(D25="Completed",D25="Refunded",D25="Pending",D25="Cancelled"),IF(D25="Completed",1,0),"n.a.")</x:f>
        <x:v>1</x:v>
      </x:c>
      <x:c r="K25" s="2" t="str">
        <x:f>'Ledger'!B30</x:f>
        <x:v>POS</x:v>
      </x:c>
    </x:row>
    <x:row r="26" ht="23" customHeight="1">
      <x:c r="A26" s="2" t="str">
        <x:f>'Ledger'!A31</x:f>
        <x:v>POS:003</x:v>
      </x:c>
      <x:c r="B26" s="2" t="str">
        <x:f>'Ledger'!D31</x:f>
        <x:v>O022</x:v>
      </x:c>
      <x:c r="C26" s="10" t="n">
        <x:f>'Ledger'!E31</x:f>
        <x:v>46287</x:v>
      </x:c>
      <x:c r="D26" s="2" t="str">
        <x:f>'Ledger'!F31</x:f>
        <x:v>Completed</x:v>
      </x:c>
      <x:c r="E26" s="11" t="n">
        <x:f>IF(ISNUMBER('Ledger'!G31),'Ledger'!G31,"n.a.")</x:f>
        <x:v>55.14</x:v>
      </x:c>
      <x:c r="F26" s="2" t="str">
        <x:f>'Ledger'!H31</x:f>
        <x:v>USD</x:v>
      </x:c>
      <x:c r="G26" s="11" t="n">
        <x:f>IF(ISNUMBER(E26),IF(D26="Completed",E26,0),"n.a.")</x:f>
        <x:v>55.14</x:v>
      </x:c>
      <x:c r="H26" s="11" t="n">
        <x:f>IF(ISNUMBER(E26),IF(D26="Refunded",E26,0),"n.a.")</x:f>
        <x:v>0</x:v>
      </x:c>
      <x:c r="I26" s="11" t="n">
        <x:f>IF(AND(ISNUMBER(G26),ISNUMBER(H26)),G26-H26,"n.a.")</x:f>
        <x:v>55.14</x:v>
      </x:c>
      <x:c r="J26" s="12" t="n">
        <x:f>IF(OR(D26="Completed",D26="Refunded",D26="Pending",D26="Cancelled"),IF(D26="Completed",1,0),"n.a.")</x:f>
        <x:v>1</x:v>
      </x:c>
      <x:c r="K26" s="2" t="str">
        <x:f>'Ledger'!B31</x:f>
        <x:v>POS</x:v>
      </x:c>
    </x:row>
    <x:row r="27" ht="23" customHeight="1">
      <x:c r="A27" s="2" t="str">
        <x:f>'Ledger'!A32</x:f>
        <x:v>POS:004</x:v>
      </x:c>
      <x:c r="B27" s="2" t="str">
        <x:f>'Ledger'!D32</x:f>
        <x:v>O023</x:v>
      </x:c>
      <x:c r="C27" s="10" t="n">
        <x:f>'Ledger'!E32</x:f>
        <x:v>46288</x:v>
      </x:c>
      <x:c r="D27" s="2" t="str">
        <x:f>'Ledger'!F32</x:f>
        <x:v>Completed</x:v>
      </x:c>
      <x:c r="E27" s="11" t="n">
        <x:f>IF(ISNUMBER('Ledger'!G32),'Ledger'!G32,"n.a.")</x:f>
        <x:v>56.51</x:v>
      </x:c>
      <x:c r="F27" s="2" t="str">
        <x:f>'Ledger'!H32</x:f>
        <x:v>USD</x:v>
      </x:c>
      <x:c r="G27" s="11" t="n">
        <x:f>IF(ISNUMBER(E27),IF(D27="Completed",E27,0),"n.a.")</x:f>
        <x:v>56.51</x:v>
      </x:c>
      <x:c r="H27" s="11" t="n">
        <x:f>IF(ISNUMBER(E27),IF(D27="Refunded",E27,0),"n.a.")</x:f>
        <x:v>0</x:v>
      </x:c>
      <x:c r="I27" s="11" t="n">
        <x:f>IF(AND(ISNUMBER(G27),ISNUMBER(H27)),G27-H27,"n.a.")</x:f>
        <x:v>56.51</x:v>
      </x:c>
      <x:c r="J27" s="12" t="n">
        <x:f>IF(OR(D27="Completed",D27="Refunded",D27="Pending",D27="Cancelled"),IF(D27="Completed",1,0),"n.a.")</x:f>
        <x:v>1</x:v>
      </x:c>
      <x:c r="K27" s="2" t="str">
        <x:f>'Ledger'!B32</x:f>
        <x:v>POS</x:v>
      </x:c>
    </x:row>
    <x:row r="28" ht="23" customHeight="1">
      <x:c r="A28" s="2" t="str">
        <x:f>'Ledger'!A33</x:f>
        <x:v>POS:005</x:v>
      </x:c>
      <x:c r="B28" s="2" t="str">
        <x:f>'Ledger'!D33</x:f>
        <x:v>O024</x:v>
      </x:c>
      <x:c r="C28" s="10" t="n">
        <x:f>'Ledger'!E33</x:f>
        <x:v>46289</x:v>
      </x:c>
      <x:c r="D28" s="2" t="str">
        <x:f>'Ledger'!F33</x:f>
        <x:v>Completed</x:v>
      </x:c>
      <x:c r="E28" s="11" t="n">
        <x:f>IF(ISNUMBER('Ledger'!G33),'Ledger'!G33,"n.a.")</x:f>
        <x:v>57.88</x:v>
      </x:c>
      <x:c r="F28" s="2" t="str">
        <x:f>'Ledger'!H33</x:f>
        <x:v>USD</x:v>
      </x:c>
      <x:c r="G28" s="11" t="n">
        <x:f>IF(ISNUMBER(E28),IF(D28="Completed",E28,0),"n.a.")</x:f>
        <x:v>57.88</x:v>
      </x:c>
      <x:c r="H28" s="11" t="n">
        <x:f>IF(ISNUMBER(E28),IF(D28="Refunded",E28,0),"n.a.")</x:f>
        <x:v>0</x:v>
      </x:c>
      <x:c r="I28" s="11" t="n">
        <x:f>IF(AND(ISNUMBER(G28),ISNUMBER(H28)),G28-H28,"n.a.")</x:f>
        <x:v>57.88</x:v>
      </x:c>
      <x:c r="J28" s="12" t="n">
        <x:f>IF(OR(D28="Completed",D28="Refunded",D28="Pending",D28="Cancelled"),IF(D28="Completed",1,0),"n.a.")</x:f>
        <x:v>1</x:v>
      </x:c>
      <x:c r="K28" s="2" t="str">
        <x:f>'Ledger'!B33</x:f>
        <x:v>POS</x:v>
      </x:c>
    </x:row>
    <x:row r="29" ht="23" customHeight="1">
      <x:c r="A29" s="2" t="str">
        <x:f>'Ledger'!A34</x:f>
        <x:v>POS:006</x:v>
      </x:c>
      <x:c r="B29" s="2" t="str">
        <x:f>'Ledger'!D34</x:f>
        <x:v>O025</x:v>
      </x:c>
      <x:c r="C29" s="10" t="n">
        <x:f>'Ledger'!E34</x:f>
        <x:v>46290</x:v>
      </x:c>
      <x:c r="D29" s="2" t="str">
        <x:f>'Ledger'!F34</x:f>
        <x:v>Completed</x:v>
      </x:c>
      <x:c r="E29" s="11" t="n">
        <x:f>IF(ISNUMBER('Ledger'!G34),'Ledger'!G34,"n.a.")</x:f>
        <x:v>59.25</x:v>
      </x:c>
      <x:c r="F29" s="2" t="str">
        <x:f>'Ledger'!H34</x:f>
        <x:v>USD</x:v>
      </x:c>
      <x:c r="G29" s="11" t="n">
        <x:f>IF(ISNUMBER(E29),IF(D29="Completed",E29,0),"n.a.")</x:f>
        <x:v>59.25</x:v>
      </x:c>
      <x:c r="H29" s="11" t="n">
        <x:f>IF(ISNUMBER(E29),IF(D29="Refunded",E29,0),"n.a.")</x:f>
        <x:v>0</x:v>
      </x:c>
      <x:c r="I29" s="11" t="n">
        <x:f>IF(AND(ISNUMBER(G29),ISNUMBER(H29)),G29-H29,"n.a.")</x:f>
        <x:v>59.25</x:v>
      </x:c>
      <x:c r="J29" s="12" t="n">
        <x:f>IF(OR(D29="Completed",D29="Refunded",D29="Pending",D29="Cancelled"),IF(D29="Completed",1,0),"n.a.")</x:f>
        <x:v>1</x:v>
      </x:c>
      <x:c r="K29" s="2" t="str">
        <x:f>'Ledger'!B34</x:f>
        <x:v>POS</x:v>
      </x:c>
    </x:row>
    <x:row r="30" ht="23" customHeight="1">
      <x:c r="A30" s="2" t="str">
        <x:f>'Ledger'!A35</x:f>
        <x:v>POS:007</x:v>
      </x:c>
      <x:c r="B30" s="2" t="str">
        <x:f>'Ledger'!D35</x:f>
        <x:v>O026</x:v>
      </x:c>
      <x:c r="C30" s="10" t="n">
        <x:f>'Ledger'!E35</x:f>
        <x:v>46291</x:v>
      </x:c>
      <x:c r="D30" s="2" t="str">
        <x:f>'Ledger'!F35</x:f>
        <x:v>Completed</x:v>
      </x:c>
      <x:c r="E30" s="11" t="n">
        <x:f>IF(ISNUMBER('Ledger'!G35),'Ledger'!G35,"n.a.")</x:f>
        <x:v>60.62</x:v>
      </x:c>
      <x:c r="F30" s="2" t="str">
        <x:f>'Ledger'!H35</x:f>
        <x:v>USD</x:v>
      </x:c>
      <x:c r="G30" s="11" t="n">
        <x:f>IF(ISNUMBER(E30),IF(D30="Completed",E30,0),"n.a.")</x:f>
        <x:v>60.62</x:v>
      </x:c>
      <x:c r="H30" s="11" t="n">
        <x:f>IF(ISNUMBER(E30),IF(D30="Refunded",E30,0),"n.a.")</x:f>
        <x:v>0</x:v>
      </x:c>
      <x:c r="I30" s="11" t="n">
        <x:f>IF(AND(ISNUMBER(G30),ISNUMBER(H30)),G30-H30,"n.a.")</x:f>
        <x:v>60.62</x:v>
      </x:c>
      <x:c r="J30" s="12" t="n">
        <x:f>IF(OR(D30="Completed",D30="Refunded",D30="Pending",D30="Cancelled"),IF(D30="Completed",1,0),"n.a.")</x:f>
        <x:v>1</x:v>
      </x:c>
      <x:c r="K30" s="2" t="str">
        <x:f>'Ledger'!B35</x:f>
        <x:v>POS</x:v>
      </x:c>
    </x:row>
    <x:row r="31" ht="23" customHeight="1">
      <x:c r="A31" s="2" t="str">
        <x:f>'Ledger'!A36</x:f>
        <x:v>POS:008</x:v>
      </x:c>
      <x:c r="B31" s="2" t="str">
        <x:f>'Ledger'!D36</x:f>
        <x:v>O027</x:v>
      </x:c>
      <x:c r="C31" s="10" t="n">
        <x:f>'Ledger'!E36</x:f>
        <x:v>46292</x:v>
      </x:c>
      <x:c r="D31" s="2" t="str">
        <x:f>'Ledger'!F36</x:f>
        <x:v>Refunded</x:v>
      </x:c>
      <x:c r="E31" s="11" t="n">
        <x:f>IF(ISNUMBER('Ledger'!G36),'Ledger'!G36,"n.a.")</x:f>
        <x:v>61.99</x:v>
      </x:c>
      <x:c r="F31" s="2" t="str">
        <x:f>'Ledger'!H36</x:f>
        <x:v>USD</x:v>
      </x:c>
      <x:c r="G31" s="11" t="n">
        <x:f>IF(ISNUMBER(E31),IF(D31="Completed",E31,0),"n.a.")</x:f>
        <x:v>0</x:v>
      </x:c>
      <x:c r="H31" s="11" t="n">
        <x:f>IF(ISNUMBER(E31),IF(D31="Refunded",E31,0),"n.a.")</x:f>
        <x:v>61.99</x:v>
      </x:c>
      <x:c r="I31" s="11" t="n">
        <x:f>IF(AND(ISNUMBER(G31),ISNUMBER(H31)),G31-H31,"n.a.")</x:f>
        <x:v>-61.99</x:v>
      </x:c>
      <x:c r="J31" s="12" t="n">
        <x:f>IF(OR(D31="Completed",D31="Refunded",D31="Pending",D31="Cancelled"),IF(D31="Completed",1,0),"n.a.")</x:f>
        <x:v>0</x:v>
      </x:c>
      <x:c r="K31" s="2" t="str">
        <x:f>'Ledger'!B36</x:f>
        <x:v>POS</x:v>
      </x:c>
    </x:row>
    <x:row r="32" ht="23" customHeight="1">
      <x:c r="A32" s="2" t="str">
        <x:f>'Ledger'!A37</x:f>
        <x:v>POS:009</x:v>
      </x:c>
      <x:c r="B32" s="2" t="str">
        <x:f>'Ledger'!D37</x:f>
        <x:v>O028</x:v>
      </x:c>
      <x:c r="C32" s="10" t="n">
        <x:f>'Ledger'!E37</x:f>
        <x:v>46293</x:v>
      </x:c>
      <x:c r="D32" s="2" t="str">
        <x:f>'Ledger'!F37</x:f>
        <x:v>Pending</x:v>
      </x:c>
      <x:c r="E32" s="11" t="n">
        <x:f>IF(ISNUMBER('Ledger'!G37),'Ledger'!G37,"n.a.")</x:f>
        <x:v>63.36</x:v>
      </x:c>
      <x:c r="F32" s="2" t="str">
        <x:f>'Ledger'!H37</x:f>
        <x:v>USD</x:v>
      </x:c>
      <x:c r="G32" s="11" t="n">
        <x:f>IF(ISNUMBER(E32),IF(D32="Completed",E32,0),"n.a.")</x:f>
        <x:v>0</x:v>
      </x:c>
      <x:c r="H32" s="11" t="n">
        <x:f>IF(ISNUMBER(E32),IF(D32="Refunded",E32,0),"n.a.")</x:f>
        <x:v>0</x:v>
      </x:c>
      <x:c r="I32" s="11" t="n">
        <x:f>IF(AND(ISNUMBER(G32),ISNUMBER(H32)),G32-H32,"n.a.")</x:f>
        <x:v>0</x:v>
      </x:c>
      <x:c r="J32" s="12" t="n">
        <x:f>IF(OR(D32="Completed",D32="Refunded",D32="Pending",D32="Cancelled"),IF(D32="Completed",1,0),"n.a.")</x:f>
        <x:v>0</x:v>
      </x:c>
      <x:c r="K32" s="2" t="str">
        <x:f>'Ledger'!B37</x:f>
        <x:v>POS</x:v>
      </x:c>
    </x:row>
    <x:row r="33" ht="23" customHeight="1">
      <x:c r="A33" s="2" t="str">
        <x:f>'Ledger'!A38</x:f>
        <x:v>POS:010</x:v>
      </x:c>
      <x:c r="B33" s="2" t="str">
        <x:f>'Ledger'!D38</x:f>
        <x:v>O029</x:v>
      </x:c>
      <x:c r="C33" s="10" t="n">
        <x:f>'Ledger'!E38</x:f>
        <x:v>46294</x:v>
      </x:c>
      <x:c r="D33" s="2" t="str">
        <x:f>'Ledger'!F38</x:f>
        <x:v>Completed</x:v>
      </x:c>
      <x:c r="E33" s="11" t="n">
        <x:f>IF(ISNUMBER('Ledger'!G38),'Ledger'!G38,"n.a.")</x:f>
        <x:v>64.73</x:v>
      </x:c>
      <x:c r="F33" s="2" t="str">
        <x:f>'Ledger'!H38</x:f>
        <x:v>USD</x:v>
      </x:c>
      <x:c r="G33" s="11" t="n">
        <x:f>IF(ISNUMBER(E33),IF(D33="Completed",E33,0),"n.a.")</x:f>
        <x:v>64.73</x:v>
      </x:c>
      <x:c r="H33" s="11" t="n">
        <x:f>IF(ISNUMBER(E33),IF(D33="Refunded",E33,0),"n.a.")</x:f>
        <x:v>0</x:v>
      </x:c>
      <x:c r="I33" s="11" t="n">
        <x:f>IF(AND(ISNUMBER(G33),ISNUMBER(H33)),G33-H33,"n.a.")</x:f>
        <x:v>64.73</x:v>
      </x:c>
      <x:c r="J33" s="12" t="n">
        <x:f>IF(OR(D33="Completed",D33="Refunded",D33="Pending",D33="Cancelled"),IF(D33="Completed",1,0),"n.a.")</x:f>
        <x:v>1</x:v>
      </x:c>
      <x:c r="K33" s="2" t="str">
        <x:f>'Ledger'!B38</x:f>
        <x:v>POS</x:v>
      </x:c>
    </x:row>
    <x:row r="34" ht="23" customHeight="1">
      <x:c r="A34" s="2" t="str">
        <x:f>'Ledger'!A39</x:f>
        <x:v>POS:011</x:v>
      </x:c>
      <x:c r="B34" s="2" t="str">
        <x:f>'Ledger'!D39</x:f>
        <x:v>O030</x:v>
      </x:c>
      <x:c r="C34" s="10" t="n">
        <x:f>'Ledger'!E39</x:f>
        <x:v>46295</x:v>
      </x:c>
      <x:c r="D34" s="2" t="str">
        <x:f>'Ledger'!F39</x:f>
        <x:v>Cancelled</x:v>
      </x:c>
      <x:c r="E34" s="11" t="n">
        <x:f>IF(ISNUMBER('Ledger'!G39),'Ledger'!G39,"n.a.")</x:f>
        <x:v>66.1</x:v>
      </x:c>
      <x:c r="F34" s="2" t="str">
        <x:f>'Ledger'!H39</x:f>
        <x:v>USD</x:v>
      </x:c>
      <x:c r="G34" s="11" t="n">
        <x:f>IF(ISNUMBER(E34),IF(D34="Completed",E34,0),"n.a.")</x:f>
        <x:v>0</x:v>
      </x:c>
      <x:c r="H34" s="11" t="n">
        <x:f>IF(ISNUMBER(E34),IF(D34="Refunded",E34,0),"n.a.")</x:f>
        <x:v>0</x:v>
      </x:c>
      <x:c r="I34" s="11" t="n">
        <x:f>IF(AND(ISNUMBER(G34),ISNUMBER(H34)),G34-H34,"n.a.")</x:f>
        <x:v>0</x:v>
      </x:c>
      <x:c r="J34" s="12" t="n">
        <x:f>IF(OR(D34="Completed",D34="Refunded",D34="Pending",D34="Cancelled"),IF(D34="Completed",1,0),"n.a.")</x:f>
        <x:v>0</x:v>
      </x:c>
      <x:c r="K34" s="2" t="str">
        <x:f>'Ledger'!B39</x:f>
        <x:v>POS</x:v>
      </x:c>
    </x:row>
    <x:row r="35" ht="23" customHeight="1">
      <x:c r="A35" s="2" t="str">
        <x:f>'Ledger'!A40</x:f>
        <x:v>POS:012</x:v>
      </x:c>
      <x:c r="B35" s="2" t="str">
        <x:f>'Ledger'!D40</x:f>
        <x:v>O031</x:v>
      </x:c>
      <x:c r="C35" s="10" t="n">
        <x:f>'Ledger'!E40</x:f>
        <x:v>46266</x:v>
      </x:c>
      <x:c r="D35" s="2" t="str">
        <x:f>'Ledger'!F40</x:f>
        <x:v>Completed</x:v>
      </x:c>
      <x:c r="E35" s="11" t="n">
        <x:f>IF(ISNUMBER('Ledger'!G40),'Ledger'!G40,"n.a.")</x:f>
        <x:v>67.47</x:v>
      </x:c>
      <x:c r="F35" s="2" t="str">
        <x:f>'Ledger'!H40</x:f>
        <x:v>USD</x:v>
      </x:c>
      <x:c r="G35" s="11" t="n">
        <x:f>IF(ISNUMBER(E35),IF(D35="Completed",E35,0),"n.a.")</x:f>
        <x:v>67.47</x:v>
      </x:c>
      <x:c r="H35" s="11" t="n">
        <x:f>IF(ISNUMBER(E35),IF(D35="Refunded",E35,0),"n.a.")</x:f>
        <x:v>0</x:v>
      </x:c>
      <x:c r="I35" s="11" t="n">
        <x:f>IF(AND(ISNUMBER(G35),ISNUMBER(H35)),G35-H35,"n.a.")</x:f>
        <x:v>67.47</x:v>
      </x:c>
      <x:c r="J35" s="12" t="n">
        <x:f>IF(OR(D35="Completed",D35="Refunded",D35="Pending",D35="Cancelled"),IF(D35="Completed",1,0),"n.a.")</x:f>
        <x:v>1</x:v>
      </x:c>
      <x:c r="K35" s="2" t="str">
        <x:f>'Ledger'!B40</x:f>
        <x:v>POS</x:v>
      </x:c>
    </x:row>
    <x:row r="36" ht="23" customHeight="1">
      <x:c r="A36" s="2" t="str">
        <x:f>'Ledger'!A41</x:f>
        <x:v>POS:013</x:v>
      </x:c>
      <x:c r="B36" s="2" t="str">
        <x:f>'Ledger'!D41</x:f>
        <x:v>O032</x:v>
      </x:c>
      <x:c r="C36" s="10" t="n">
        <x:f>'Ledger'!E41</x:f>
        <x:v>46267</x:v>
      </x:c>
      <x:c r="D36" s="2" t="str">
        <x:f>'Ledger'!F41</x:f>
        <x:v>Completed</x:v>
      </x:c>
      <x:c r="E36" s="11" t="n">
        <x:f>IF(ISNUMBER('Ledger'!G41),'Ledger'!G41,"n.a.")</x:f>
        <x:v>68.84</x:v>
      </x:c>
      <x:c r="F36" s="2" t="str">
        <x:f>'Ledger'!H41</x:f>
        <x:v>USD</x:v>
      </x:c>
      <x:c r="G36" s="11" t="n">
        <x:f>IF(ISNUMBER(E36),IF(D36="Completed",E36,0),"n.a.")</x:f>
        <x:v>68.84</x:v>
      </x:c>
      <x:c r="H36" s="11" t="n">
        <x:f>IF(ISNUMBER(E36),IF(D36="Refunded",E36,0),"n.a.")</x:f>
        <x:v>0</x:v>
      </x:c>
      <x:c r="I36" s="11" t="n">
        <x:f>IF(AND(ISNUMBER(G36),ISNUMBER(H36)),G36-H36,"n.a.")</x:f>
        <x:v>68.84</x:v>
      </x:c>
      <x:c r="J36" s="12" t="n">
        <x:f>IF(OR(D36="Completed",D36="Refunded",D36="Pending",D36="Cancelled"),IF(D36="Completed",1,0),"n.a.")</x:f>
        <x:v>1</x:v>
      </x:c>
      <x:c r="K36" s="2" t="str">
        <x:f>'Ledger'!B41</x:f>
        <x:v>POS</x:v>
      </x:c>
    </x:row>
    <x:row r="37" ht="23" customHeight="1">
      <x:c r="A37" s="2" t="str">
        <x:f>'Ledger'!A42</x:f>
        <x:v>POS:014</x:v>
      </x:c>
      <x:c r="B37" s="2" t="str">
        <x:f>'Ledger'!D42</x:f>
        <x:v>O033</x:v>
      </x:c>
      <x:c r="C37" s="10" t="n">
        <x:f>'Ledger'!E42</x:f>
        <x:v>46268</x:v>
      </x:c>
      <x:c r="D37" s="2" t="str">
        <x:f>'Ledger'!F42</x:f>
        <x:v>Completed</x:v>
      </x:c>
      <x:c r="E37" s="11" t="n">
        <x:f>IF(ISNUMBER('Ledger'!G42),'Ledger'!G42,"n.a.")</x:f>
        <x:v>70.21</x:v>
      </x:c>
      <x:c r="F37" s="2" t="str">
        <x:f>'Ledger'!H42</x:f>
        <x:v>USD</x:v>
      </x:c>
      <x:c r="G37" s="11" t="n">
        <x:f>IF(ISNUMBER(E37),IF(D37="Completed",E37,0),"n.a.")</x:f>
        <x:v>70.21</x:v>
      </x:c>
      <x:c r="H37" s="11" t="n">
        <x:f>IF(ISNUMBER(E37),IF(D37="Refunded",E37,0),"n.a.")</x:f>
        <x:v>0</x:v>
      </x:c>
      <x:c r="I37" s="11" t="n">
        <x:f>IF(AND(ISNUMBER(G37),ISNUMBER(H37)),G37-H37,"n.a.")</x:f>
        <x:v>70.21</x:v>
      </x:c>
      <x:c r="J37" s="12" t="n">
        <x:f>IF(OR(D37="Completed",D37="Refunded",D37="Pending",D37="Cancelled"),IF(D37="Completed",1,0),"n.a.")</x:f>
        <x:v>1</x:v>
      </x:c>
      <x:c r="K37" s="2" t="str">
        <x:f>'Ledger'!B42</x:f>
        <x:v>POS</x:v>
      </x:c>
    </x:row>
    <x:row r="38" ht="23" customHeight="1">
      <x:c r="A38" s="2" t="str">
        <x:f>'Ledger'!A43</x:f>
        <x:v>POS:015</x:v>
      </x:c>
      <x:c r="B38" s="2" t="str">
        <x:f>'Ledger'!D43</x:f>
        <x:v>O034</x:v>
      </x:c>
      <x:c r="C38" s="10" t="n">
        <x:f>'Ledger'!E43</x:f>
        <x:v>46269</x:v>
      </x:c>
      <x:c r="D38" s="2" t="str">
        <x:f>'Ledger'!F43</x:f>
        <x:v>Completed</x:v>
      </x:c>
      <x:c r="E38" s="11" t="n">
        <x:f>IF(ISNUMBER('Ledger'!G43),'Ledger'!G43,"n.a.")</x:f>
        <x:v>71.58</x:v>
      </x:c>
      <x:c r="F38" s="2" t="str">
        <x:f>'Ledger'!H43</x:f>
        <x:v>USD</x:v>
      </x:c>
      <x:c r="G38" s="11" t="n">
        <x:f>IF(ISNUMBER(E38),IF(D38="Completed",E38,0),"n.a.")</x:f>
        <x:v>71.58</x:v>
      </x:c>
      <x:c r="H38" s="11" t="n">
        <x:f>IF(ISNUMBER(E38),IF(D38="Refunded",E38,0),"n.a.")</x:f>
        <x:v>0</x:v>
      </x:c>
      <x:c r="I38" s="11" t="n">
        <x:f>IF(AND(ISNUMBER(G38),ISNUMBER(H38)),G38-H38,"n.a.")</x:f>
        <x:v>71.58</x:v>
      </x:c>
      <x:c r="J38" s="12" t="n">
        <x:f>IF(OR(D38="Completed",D38="Refunded",D38="Pending",D38="Cancelled"),IF(D38="Completed",1,0),"n.a.")</x:f>
        <x:v>1</x:v>
      </x:c>
      <x:c r="K38" s="2" t="str">
        <x:f>'Ledger'!B43</x:f>
        <x:v>POS</x:v>
      </x:c>
    </x:row>
    <x:row r="39" ht="23" customHeight="1">
      <x:c r="A39" s="2" t="str">
        <x:f>'Ledger'!A44</x:f>
        <x:v>POS:016</x:v>
      </x:c>
      <x:c r="B39" s="2" t="str">
        <x:f>'Ledger'!D44</x:f>
        <x:v>O035</x:v>
      </x:c>
      <x:c r="C39" s="10" t="n">
        <x:f>'Ledger'!E44</x:f>
        <x:v>46270</x:v>
      </x:c>
      <x:c r="D39" s="2" t="str">
        <x:f>'Ledger'!F44</x:f>
        <x:v>Completed</x:v>
      </x:c>
      <x:c r="E39" s="11" t="n">
        <x:f>IF(ISNUMBER('Ledger'!G44),'Ledger'!G44,"n.a.")</x:f>
        <x:v>72.95</x:v>
      </x:c>
      <x:c r="F39" s="2" t="str">
        <x:f>'Ledger'!H44</x:f>
        <x:v>USD</x:v>
      </x:c>
      <x:c r="G39" s="11" t="n">
        <x:f>IF(ISNUMBER(E39),IF(D39="Completed",E39,0),"n.a.")</x:f>
        <x:v>72.95</x:v>
      </x:c>
      <x:c r="H39" s="11" t="n">
        <x:f>IF(ISNUMBER(E39),IF(D39="Refunded",E39,0),"n.a.")</x:f>
        <x:v>0</x:v>
      </x:c>
      <x:c r="I39" s="11" t="n">
        <x:f>IF(AND(ISNUMBER(G39),ISNUMBER(H39)),G39-H39,"n.a.")</x:f>
        <x:v>72.95</x:v>
      </x:c>
      <x:c r="J39" s="12" t="n">
        <x:f>IF(OR(D39="Completed",D39="Refunded",D39="Pending",D39="Cancelled"),IF(D39="Completed",1,0),"n.a.")</x:f>
        <x:v>1</x:v>
      </x:c>
      <x:c r="K39" s="2" t="str">
        <x:f>'Ledger'!B44</x:f>
        <x:v>POS</x:v>
      </x:c>
    </x:row>
    <x:row r="40" ht="23" customHeight="1">
      <x:c r="A40" s="2" t="str">
        <x:f>'Ledger'!A45</x:f>
        <x:v>POS:017</x:v>
      </x:c>
      <x:c r="B40" s="2" t="str">
        <x:f>'Ledger'!D45</x:f>
        <x:v>O036</x:v>
      </x:c>
      <x:c r="C40" s="10" t="n">
        <x:f>'Ledger'!E45</x:f>
        <x:v>46271</x:v>
      </x:c>
      <x:c r="D40" s="2" t="str">
        <x:f>'Ledger'!F45</x:f>
        <x:v>Completed</x:v>
      </x:c>
      <x:c r="E40" s="11" t="n">
        <x:f>IF(ISNUMBER('Ledger'!G45),'Ledger'!G45,"n.a.")</x:f>
        <x:v>74.32</x:v>
      </x:c>
      <x:c r="F40" s="2" t="str">
        <x:f>'Ledger'!H45</x:f>
        <x:v>USD</x:v>
      </x:c>
      <x:c r="G40" s="11" t="n">
        <x:f>IF(ISNUMBER(E40),IF(D40="Completed",E40,0),"n.a.")</x:f>
        <x:v>74.32</x:v>
      </x:c>
      <x:c r="H40" s="11" t="n">
        <x:f>IF(ISNUMBER(E40),IF(D40="Refunded",E40,0),"n.a.")</x:f>
        <x:v>0</x:v>
      </x:c>
      <x:c r="I40" s="11" t="n">
        <x:f>IF(AND(ISNUMBER(G40),ISNUMBER(H40)),G40-H40,"n.a.")</x:f>
        <x:v>74.32</x:v>
      </x:c>
      <x:c r="J40" s="12" t="n">
        <x:f>IF(OR(D40="Completed",D40="Refunded",D40="Pending",D40="Cancelled"),IF(D40="Completed",1,0),"n.a.")</x:f>
        <x:v>1</x:v>
      </x:c>
      <x:c r="K40" s="2" t="str">
        <x:f>'Ledger'!B45</x:f>
        <x:v>POS</x:v>
      </x:c>
    </x:row>
    <x:row r="41" ht="23" customHeight="1">
      <x:c r="A41" s="2" t="str">
        <x:f>'Ledger'!A46</x:f>
        <x:v>POS:018</x:v>
      </x:c>
      <x:c r="B41" s="2" t="str">
        <x:f>'Ledger'!D46</x:f>
        <x:v>O037</x:v>
      </x:c>
      <x:c r="C41" s="10" t="n">
        <x:f>'Ledger'!E46</x:f>
        <x:v>46272</x:v>
      </x:c>
      <x:c r="D41" s="2" t="str">
        <x:f>'Ledger'!F46</x:f>
        <x:v>Refunded</x:v>
      </x:c>
      <x:c r="E41" s="11" t="n">
        <x:f>IF(ISNUMBER('Ledger'!G46),'Ledger'!G46,"n.a.")</x:f>
        <x:v>75.69</x:v>
      </x:c>
      <x:c r="F41" s="2" t="str">
        <x:f>'Ledger'!H46</x:f>
        <x:v>USD</x:v>
      </x:c>
      <x:c r="G41" s="11" t="n">
        <x:f>IF(ISNUMBER(E41),IF(D41="Completed",E41,0),"n.a.")</x:f>
        <x:v>0</x:v>
      </x:c>
      <x:c r="H41" s="11" t="n">
        <x:f>IF(ISNUMBER(E41),IF(D41="Refunded",E41,0),"n.a.")</x:f>
        <x:v>75.69</x:v>
      </x:c>
      <x:c r="I41" s="11" t="n">
        <x:f>IF(AND(ISNUMBER(G41),ISNUMBER(H41)),G41-H41,"n.a.")</x:f>
        <x:v>-75.69</x:v>
      </x:c>
      <x:c r="J41" s="12" t="n">
        <x:f>IF(OR(D41="Completed",D41="Refunded",D41="Pending",D41="Cancelled"),IF(D41="Completed",1,0),"n.a.")</x:f>
        <x:v>0</x:v>
      </x:c>
      <x:c r="K41" s="2" t="str">
        <x:f>'Ledger'!B46</x:f>
        <x:v>POS</x:v>
      </x:c>
    </x:row>
    <x:row r="42" ht="23" customHeight="1">
      <x:c r="A42" s="2" t="str">
        <x:f>'Ledger'!A47</x:f>
        <x:v>POS:019</x:v>
      </x:c>
      <x:c r="B42" s="2" t="str">
        <x:f>'Ledger'!D47</x:f>
        <x:v>O038</x:v>
      </x:c>
      <x:c r="C42" s="10" t="n">
        <x:f>'Ledger'!E47</x:f>
        <x:v>46273</x:v>
      </x:c>
      <x:c r="D42" s="2" t="str">
        <x:f>'Ledger'!F47</x:f>
        <x:v>Pending</x:v>
      </x:c>
      <x:c r="E42" s="11" t="n">
        <x:f>IF(ISNUMBER('Ledger'!G47),'Ledger'!G47,"n.a.")</x:f>
        <x:v>77.06</x:v>
      </x:c>
      <x:c r="F42" s="2" t="str">
        <x:f>'Ledger'!H47</x:f>
        <x:v>USD</x:v>
      </x:c>
      <x:c r="G42" s="11" t="n">
        <x:f>IF(ISNUMBER(E42),IF(D42="Completed",E42,0),"n.a.")</x:f>
        <x:v>0</x:v>
      </x:c>
      <x:c r="H42" s="11" t="n">
        <x:f>IF(ISNUMBER(E42),IF(D42="Refunded",E42,0),"n.a.")</x:f>
        <x:v>0</x:v>
      </x:c>
      <x:c r="I42" s="11" t="n">
        <x:f>IF(AND(ISNUMBER(G42),ISNUMBER(H42)),G42-H42,"n.a.")</x:f>
        <x:v>0</x:v>
      </x:c>
      <x:c r="J42" s="12" t="n">
        <x:f>IF(OR(D42="Completed",D42="Refunded",D42="Pending",D42="Cancelled"),IF(D42="Completed",1,0),"n.a.")</x:f>
        <x:v>0</x:v>
      </x:c>
      <x:c r="K42" s="2" t="str">
        <x:f>'Ledger'!B47</x:f>
        <x:v>POS</x:v>
      </x:c>
    </x:row>
    <x:row r="43" ht="23" customHeight="1">
      <x:c r="A43" s="2" t="str">
        <x:f>'Ledger'!A48</x:f>
        <x:v>POS:020</x:v>
      </x:c>
      <x:c r="B43" s="2" t="str">
        <x:f>'Ledger'!D48</x:f>
        <x:v>O039</x:v>
      </x:c>
      <x:c r="C43" s="10" t="n">
        <x:f>'Ledger'!E48</x:f>
        <x:v>46274</x:v>
      </x:c>
      <x:c r="D43" s="2" t="str">
        <x:f>'Ledger'!F48</x:f>
        <x:v>Completed</x:v>
      </x:c>
      <x:c r="E43" s="11" t="n">
        <x:f>IF(ISNUMBER('Ledger'!G48),'Ledger'!G48,"n.a.")</x:f>
        <x:v>78.43</x:v>
      </x:c>
      <x:c r="F43" s="2" t="str">
        <x:f>'Ledger'!H48</x:f>
        <x:v>USD</x:v>
      </x:c>
      <x:c r="G43" s="11" t="n">
        <x:f>IF(ISNUMBER(E43),IF(D43="Completed",E43,0),"n.a.")</x:f>
        <x:v>78.43</x:v>
      </x:c>
      <x:c r="H43" s="11" t="n">
        <x:f>IF(ISNUMBER(E43),IF(D43="Refunded",E43,0),"n.a.")</x:f>
        <x:v>0</x:v>
      </x:c>
      <x:c r="I43" s="11" t="n">
        <x:f>IF(AND(ISNUMBER(G43),ISNUMBER(H43)),G43-H43,"n.a.")</x:f>
        <x:v>78.43</x:v>
      </x:c>
      <x:c r="J43" s="12" t="n">
        <x:f>IF(OR(D43="Completed",D43="Refunded",D43="Pending",D43="Cancelled"),IF(D43="Completed",1,0),"n.a.")</x:f>
        <x:v>1</x:v>
      </x:c>
      <x:c r="K43" s="2" t="str">
        <x:f>'Ledger'!B48</x:f>
        <x:v>POS</x:v>
      </x:c>
    </x:row>
    <x:row r="44" ht="23" customHeight="1">
      <x:c r="A44" s="2" t="str">
        <x:f>'Ledger'!A49</x:f>
        <x:v>POS:021</x:v>
      </x:c>
      <x:c r="B44" s="2" t="str">
        <x:f>'Ledger'!D49</x:f>
        <x:v>O040</x:v>
      </x:c>
      <x:c r="C44" s="10" t="n">
        <x:f>'Ledger'!E49</x:f>
        <x:v>46275</x:v>
      </x:c>
      <x:c r="D44" s="2" t="str">
        <x:f>'Ledger'!F49</x:f>
        <x:v>Cancelled</x:v>
      </x:c>
      <x:c r="E44" s="11" t="n">
        <x:f>IF(ISNUMBER('Ledger'!G49),'Ledger'!G49,"n.a.")</x:f>
        <x:v>79.8</x:v>
      </x:c>
      <x:c r="F44" s="2" t="str">
        <x:f>'Ledger'!H49</x:f>
        <x:v>USD</x:v>
      </x:c>
      <x:c r="G44" s="11" t="n">
        <x:f>IF(ISNUMBER(E44),IF(D44="Completed",E44,0),"n.a.")</x:f>
        <x:v>0</x:v>
      </x:c>
      <x:c r="H44" s="11" t="n">
        <x:f>IF(ISNUMBER(E44),IF(D44="Refunded",E44,0),"n.a.")</x:f>
        <x:v>0</x:v>
      </x:c>
      <x:c r="I44" s="11" t="n">
        <x:f>IF(AND(ISNUMBER(G44),ISNUMBER(H44)),G44-H44,"n.a.")</x:f>
        <x:v>0</x:v>
      </x:c>
      <x:c r="J44" s="12" t="n">
        <x:f>IF(OR(D44="Completed",D44="Refunded",D44="Pending",D44="Cancelled"),IF(D44="Completed",1,0),"n.a.")</x:f>
        <x:v>0</x:v>
      </x:c>
      <x:c r="K44" s="2" t="str">
        <x:f>'Ledger'!B49</x:f>
        <x:v>POS</x:v>
      </x:c>
    </x:row>
    <x:row r="45" ht="23" customHeight="1">
      <x:c r="A45" s="2" t="str">
        <x:f>'Ledger'!A53</x:f>
        <x:v>Market:002</x:v>
      </x:c>
      <x:c r="B45" s="2" t="str">
        <x:f>'Ledger'!D53</x:f>
        <x:v>O041</x:v>
      </x:c>
      <x:c r="C45" s="10" t="n">
        <x:f>'Ledger'!E53</x:f>
        <x:v>46276</x:v>
      </x:c>
      <x:c r="D45" s="2" t="str">
        <x:f>'Ledger'!F53</x:f>
        <x:v>Completed</x:v>
      </x:c>
      <x:c r="E45" s="11" t="n">
        <x:f>IF(ISNUMBER('Ledger'!G53),'Ledger'!G53,"n.a.")</x:f>
        <x:v>81.17</x:v>
      </x:c>
      <x:c r="F45" s="2" t="str">
        <x:f>'Ledger'!H53</x:f>
        <x:v>USD</x:v>
      </x:c>
      <x:c r="G45" s="11" t="n">
        <x:f>IF(ISNUMBER(E45),IF(D45="Completed",E45,0),"n.a.")</x:f>
        <x:v>81.17</x:v>
      </x:c>
      <x:c r="H45" s="11" t="n">
        <x:f>IF(ISNUMBER(E45),IF(D45="Refunded",E45,0),"n.a.")</x:f>
        <x:v>0</x:v>
      </x:c>
      <x:c r="I45" s="11" t="n">
        <x:f>IF(AND(ISNUMBER(G45),ISNUMBER(H45)),G45-H45,"n.a.")</x:f>
        <x:v>81.17</x:v>
      </x:c>
      <x:c r="J45" s="12" t="n">
        <x:f>IF(OR(D45="Completed",D45="Refunded",D45="Pending",D45="Cancelled"),IF(D45="Completed",1,0),"n.a.")</x:f>
        <x:v>1</x:v>
      </x:c>
      <x:c r="K45" s="2" t="str">
        <x:f>'Ledger'!B53</x:f>
        <x:v>Market</x:v>
      </x:c>
    </x:row>
    <x:row r="46" ht="23" customHeight="1">
      <x:c r="A46" s="2" t="str">
        <x:f>'Ledger'!A54</x:f>
        <x:v>Market:003</x:v>
      </x:c>
      <x:c r="B46" s="2" t="str">
        <x:f>'Ledger'!D54</x:f>
        <x:v>O042</x:v>
      </x:c>
      <x:c r="C46" s="10" t="n">
        <x:f>'Ledger'!E54</x:f>
        <x:v>46277</x:v>
      </x:c>
      <x:c r="D46" s="2" t="str">
        <x:f>'Ledger'!F54</x:f>
        <x:v>Completed</x:v>
      </x:c>
      <x:c r="E46" s="11" t="n">
        <x:f>IF(ISNUMBER('Ledger'!G54),'Ledger'!G54,"n.a.")</x:f>
        <x:v>82.54</x:v>
      </x:c>
      <x:c r="F46" s="2" t="str">
        <x:f>'Ledger'!H54</x:f>
        <x:v>USD</x:v>
      </x:c>
      <x:c r="G46" s="11" t="n">
        <x:f>IF(ISNUMBER(E46),IF(D46="Completed",E46,0),"n.a.")</x:f>
        <x:v>82.54</x:v>
      </x:c>
      <x:c r="H46" s="11" t="n">
        <x:f>IF(ISNUMBER(E46),IF(D46="Refunded",E46,0),"n.a.")</x:f>
        <x:v>0</x:v>
      </x:c>
      <x:c r="I46" s="11" t="n">
        <x:f>IF(AND(ISNUMBER(G46),ISNUMBER(H46)),G46-H46,"n.a.")</x:f>
        <x:v>82.54</x:v>
      </x:c>
      <x:c r="J46" s="12" t="n">
        <x:f>IF(OR(D46="Completed",D46="Refunded",D46="Pending",D46="Cancelled"),IF(D46="Completed",1,0),"n.a.")</x:f>
        <x:v>1</x:v>
      </x:c>
      <x:c r="K46" s="2" t="str">
        <x:f>'Ledger'!B54</x:f>
        <x:v>Market</x:v>
      </x:c>
    </x:row>
    <x:row r="47" ht="23" customHeight="1">
      <x:c r="A47" s="2" t="str">
        <x:f>'Ledger'!A55</x:f>
        <x:v>Market:004</x:v>
      </x:c>
      <x:c r="B47" s="2" t="str">
        <x:f>'Ledger'!D55</x:f>
        <x:v>O043</x:v>
      </x:c>
      <x:c r="C47" s="10" t="n">
        <x:f>'Ledger'!E55</x:f>
        <x:v>46278</x:v>
      </x:c>
      <x:c r="D47" s="2" t="str">
        <x:f>'Ledger'!F55</x:f>
        <x:v>Completed</x:v>
      </x:c>
      <x:c r="E47" s="11" t="n">
        <x:f>IF(ISNUMBER('Ledger'!G55),'Ledger'!G55,"n.a.")</x:f>
        <x:v>83.91</x:v>
      </x:c>
      <x:c r="F47" s="2" t="str">
        <x:f>'Ledger'!H55</x:f>
        <x:v>USD</x:v>
      </x:c>
      <x:c r="G47" s="11" t="n">
        <x:f>IF(ISNUMBER(E47),IF(D47="Completed",E47,0),"n.a.")</x:f>
        <x:v>83.91</x:v>
      </x:c>
      <x:c r="H47" s="11" t="n">
        <x:f>IF(ISNUMBER(E47),IF(D47="Refunded",E47,0),"n.a.")</x:f>
        <x:v>0</x:v>
      </x:c>
      <x:c r="I47" s="11" t="n">
        <x:f>IF(AND(ISNUMBER(G47),ISNUMBER(H47)),G47-H47,"n.a.")</x:f>
        <x:v>83.91</x:v>
      </x:c>
      <x:c r="J47" s="12" t="n">
        <x:f>IF(OR(D47="Completed",D47="Refunded",D47="Pending",D47="Cancelled"),IF(D47="Completed",1,0),"n.a.")</x:f>
        <x:v>1</x:v>
      </x:c>
      <x:c r="K47" s="2" t="str">
        <x:f>'Ledger'!B55</x:f>
        <x:v>Market</x:v>
      </x:c>
    </x:row>
    <x:row r="48" ht="23" customHeight="1">
      <x:c r="A48" s="2" t="str">
        <x:f>'Ledger'!A56</x:f>
        <x:v>Market:005</x:v>
      </x:c>
      <x:c r="B48" s="2" t="str">
        <x:f>'Ledger'!D56</x:f>
        <x:v>O044</x:v>
      </x:c>
      <x:c r="C48" s="10" t="n">
        <x:f>'Ledger'!E56</x:f>
        <x:v>46279</x:v>
      </x:c>
      <x:c r="D48" s="2" t="str">
        <x:f>'Ledger'!F56</x:f>
        <x:v>Completed</x:v>
      </x:c>
      <x:c r="E48" s="11" t="n">
        <x:f>IF(ISNUMBER('Ledger'!G56),'Ledger'!G56,"n.a.")</x:f>
        <x:v>85.28</x:v>
      </x:c>
      <x:c r="F48" s="2" t="str">
        <x:f>'Ledger'!H56</x:f>
        <x:v>USD</x:v>
      </x:c>
      <x:c r="G48" s="11" t="n">
        <x:f>IF(ISNUMBER(E48),IF(D48="Completed",E48,0),"n.a.")</x:f>
        <x:v>85.28</x:v>
      </x:c>
      <x:c r="H48" s="11" t="n">
        <x:f>IF(ISNUMBER(E48),IF(D48="Refunded",E48,0),"n.a.")</x:f>
        <x:v>0</x:v>
      </x:c>
      <x:c r="I48" s="11" t="n">
        <x:f>IF(AND(ISNUMBER(G48),ISNUMBER(H48)),G48-H48,"n.a.")</x:f>
        <x:v>85.28</x:v>
      </x:c>
      <x:c r="J48" s="12" t="n">
        <x:f>IF(OR(D48="Completed",D48="Refunded",D48="Pending",D48="Cancelled"),IF(D48="Completed",1,0),"n.a.")</x:f>
        <x:v>1</x:v>
      </x:c>
      <x:c r="K48" s="2" t="str">
        <x:f>'Ledger'!B56</x:f>
        <x:v>Market</x:v>
      </x:c>
    </x:row>
    <x:row r="49" ht="23" customHeight="1">
      <x:c r="A49" s="2" t="str">
        <x:f>'Ledger'!A57</x:f>
        <x:v>Market:006</x:v>
      </x:c>
      <x:c r="B49" s="2" t="str">
        <x:f>'Ledger'!D57</x:f>
        <x:v>O045</x:v>
      </x:c>
      <x:c r="C49" s="10" t="n">
        <x:f>'Ledger'!E57</x:f>
        <x:v>46280</x:v>
      </x:c>
      <x:c r="D49" s="2" t="str">
        <x:f>'Ledger'!F57</x:f>
        <x:v>Completed</x:v>
      </x:c>
      <x:c r="E49" s="11" t="n">
        <x:f>IF(ISNUMBER('Ledger'!G57),'Ledger'!G57,"n.a.")</x:f>
        <x:v>86.65</x:v>
      </x:c>
      <x:c r="F49" s="2" t="str">
        <x:f>'Ledger'!H57</x:f>
        <x:v>USD</x:v>
      </x:c>
      <x:c r="G49" s="11" t="n">
        <x:f>IF(ISNUMBER(E49),IF(D49="Completed",E49,0),"n.a.")</x:f>
        <x:v>86.65</x:v>
      </x:c>
      <x:c r="H49" s="11" t="n">
        <x:f>IF(ISNUMBER(E49),IF(D49="Refunded",E49,0),"n.a.")</x:f>
        <x:v>0</x:v>
      </x:c>
      <x:c r="I49" s="11" t="n">
        <x:f>IF(AND(ISNUMBER(G49),ISNUMBER(H49)),G49-H49,"n.a.")</x:f>
        <x:v>86.65</x:v>
      </x:c>
      <x:c r="J49" s="12" t="n">
        <x:f>IF(OR(D49="Completed",D49="Refunded",D49="Pending",D49="Cancelled"),IF(D49="Completed",1,0),"n.a.")</x:f>
        <x:v>1</x:v>
      </x:c>
      <x:c r="K49" s="2" t="str">
        <x:f>'Ledger'!B57</x:f>
        <x:v>Market</x:v>
      </x:c>
    </x:row>
    <x:row r="50" ht="23" customHeight="1">
      <x:c r="A50" s="2" t="str">
        <x:f>'Ledger'!A58</x:f>
        <x:v>Market:007</x:v>
      </x:c>
      <x:c r="B50" s="2" t="str">
        <x:f>'Ledger'!D58</x:f>
        <x:v>O046</x:v>
      </x:c>
      <x:c r="C50" s="10" t="n">
        <x:f>'Ledger'!E58</x:f>
        <x:v>46281</x:v>
      </x:c>
      <x:c r="D50" s="2" t="str">
        <x:f>'Ledger'!F58</x:f>
        <x:v>Completed</x:v>
      </x:c>
      <x:c r="E50" s="11" t="n">
        <x:f>IF(ISNUMBER('Ledger'!G58),'Ledger'!G58,"n.a.")</x:f>
        <x:v>88.02</x:v>
      </x:c>
      <x:c r="F50" s="2" t="str">
        <x:f>'Ledger'!H58</x:f>
        <x:v>USD</x:v>
      </x:c>
      <x:c r="G50" s="11" t="n">
        <x:f>IF(ISNUMBER(E50),IF(D50="Completed",E50,0),"n.a.")</x:f>
        <x:v>88.02</x:v>
      </x:c>
      <x:c r="H50" s="11" t="n">
        <x:f>IF(ISNUMBER(E50),IF(D50="Refunded",E50,0),"n.a.")</x:f>
        <x:v>0</x:v>
      </x:c>
      <x:c r="I50" s="11" t="n">
        <x:f>IF(AND(ISNUMBER(G50),ISNUMBER(H50)),G50-H50,"n.a.")</x:f>
        <x:v>88.02</x:v>
      </x:c>
      <x:c r="J50" s="12" t="n">
        <x:f>IF(OR(D50="Completed",D50="Refunded",D50="Pending",D50="Cancelled"),IF(D50="Completed",1,0),"n.a.")</x:f>
        <x:v>1</x:v>
      </x:c>
      <x:c r="K50" s="2" t="str">
        <x:f>'Ledger'!B58</x:f>
        <x:v>Market</x:v>
      </x:c>
    </x:row>
    <x:row r="51" ht="23" customHeight="1">
      <x:c r="A51" s="2" t="str">
        <x:f>'Ledger'!A59</x:f>
        <x:v>Market:008</x:v>
      </x:c>
      <x:c r="B51" s="2" t="str">
        <x:f>'Ledger'!D59</x:f>
        <x:v>O047</x:v>
      </x:c>
      <x:c r="C51" s="10" t="n">
        <x:f>'Ledger'!E59</x:f>
        <x:v>46282</x:v>
      </x:c>
      <x:c r="D51" s="2" t="str">
        <x:f>'Ledger'!F59</x:f>
        <x:v>Refunded</x:v>
      </x:c>
      <x:c r="E51" s="11" t="n">
        <x:f>IF(ISNUMBER('Ledger'!G59),'Ledger'!G59,"n.a.")</x:f>
        <x:v>89.39</x:v>
      </x:c>
      <x:c r="F51" s="2" t="str">
        <x:f>'Ledger'!H59</x:f>
        <x:v>USD</x:v>
      </x:c>
      <x:c r="G51" s="11" t="n">
        <x:f>IF(ISNUMBER(E51),IF(D51="Completed",E51,0),"n.a.")</x:f>
        <x:v>0</x:v>
      </x:c>
      <x:c r="H51" s="11" t="n">
        <x:f>IF(ISNUMBER(E51),IF(D51="Refunded",E51,0),"n.a.")</x:f>
        <x:v>89.39</x:v>
      </x:c>
      <x:c r="I51" s="11" t="n">
        <x:f>IF(AND(ISNUMBER(G51),ISNUMBER(H51)),G51-H51,"n.a.")</x:f>
        <x:v>-89.39</x:v>
      </x:c>
      <x:c r="J51" s="12" t="n">
        <x:f>IF(OR(D51="Completed",D51="Refunded",D51="Pending",D51="Cancelled"),IF(D51="Completed",1,0),"n.a.")</x:f>
        <x:v>0</x:v>
      </x:c>
      <x:c r="K51" s="2" t="str">
        <x:f>'Ledger'!B59</x:f>
        <x:v>Market</x:v>
      </x:c>
    </x:row>
    <x:row r="52" ht="23" customHeight="1">
      <x:c r="A52" s="2" t="str">
        <x:f>'Ledger'!A60</x:f>
        <x:v>Market:009</x:v>
      </x:c>
      <x:c r="B52" s="2" t="str">
        <x:f>'Ledger'!D60</x:f>
        <x:v>O048</x:v>
      </x:c>
      <x:c r="C52" s="10" t="n">
        <x:f>'Ledger'!E60</x:f>
        <x:v>46283</x:v>
      </x:c>
      <x:c r="D52" s="2" t="str">
        <x:f>'Ledger'!F60</x:f>
        <x:v>Pending</x:v>
      </x:c>
      <x:c r="E52" s="11" t="n">
        <x:f>IF(ISNUMBER('Ledger'!G60),'Ledger'!G60,"n.a.")</x:f>
        <x:v>90.76</x:v>
      </x:c>
      <x:c r="F52" s="2" t="str">
        <x:f>'Ledger'!H60</x:f>
        <x:v>USD</x:v>
      </x:c>
      <x:c r="G52" s="11" t="n">
        <x:f>IF(ISNUMBER(E52),IF(D52="Completed",E52,0),"n.a.")</x:f>
        <x:v>0</x:v>
      </x:c>
      <x:c r="H52" s="11" t="n">
        <x:f>IF(ISNUMBER(E52),IF(D52="Refunded",E52,0),"n.a.")</x:f>
        <x:v>0</x:v>
      </x:c>
      <x:c r="I52" s="11" t="n">
        <x:f>IF(AND(ISNUMBER(G52),ISNUMBER(H52)),G52-H52,"n.a.")</x:f>
        <x:v>0</x:v>
      </x:c>
      <x:c r="J52" s="12" t="n">
        <x:f>IF(OR(D52="Completed",D52="Refunded",D52="Pending",D52="Cancelled"),IF(D52="Completed",1,0),"n.a.")</x:f>
        <x:v>0</x:v>
      </x:c>
      <x:c r="K52" s="2" t="str">
        <x:f>'Ledger'!B60</x:f>
        <x:v>Market</x:v>
      </x:c>
    </x:row>
    <x:row r="53" ht="23" customHeight="1">
      <x:c r="A53" s="2" t="str">
        <x:f>'Ledger'!A61</x:f>
        <x:v>Market:010</x:v>
      </x:c>
      <x:c r="B53" s="2" t="str">
        <x:f>'Ledger'!D61</x:f>
        <x:v>O049</x:v>
      </x:c>
      <x:c r="C53" s="10" t="n">
        <x:f>'Ledger'!E61</x:f>
        <x:v>46284</x:v>
      </x:c>
      <x:c r="D53" s="2" t="str">
        <x:f>'Ledger'!F61</x:f>
        <x:v>Completed</x:v>
      </x:c>
      <x:c r="E53" s="11" t="n">
        <x:f>IF(ISNUMBER('Ledger'!G61),'Ledger'!G61,"n.a.")</x:f>
        <x:v>92.13</x:v>
      </x:c>
      <x:c r="F53" s="2" t="str">
        <x:f>'Ledger'!H61</x:f>
        <x:v>USD</x:v>
      </x:c>
      <x:c r="G53" s="11" t="n">
        <x:f>IF(ISNUMBER(E53),IF(D53="Completed",E53,0),"n.a.")</x:f>
        <x:v>92.13</x:v>
      </x:c>
      <x:c r="H53" s="11" t="n">
        <x:f>IF(ISNUMBER(E53),IF(D53="Refunded",E53,0),"n.a.")</x:f>
        <x:v>0</x:v>
      </x:c>
      <x:c r="I53" s="11" t="n">
        <x:f>IF(AND(ISNUMBER(G53),ISNUMBER(H53)),G53-H53,"n.a.")</x:f>
        <x:v>92.13</x:v>
      </x:c>
      <x:c r="J53" s="12" t="n">
        <x:f>IF(OR(D53="Completed",D53="Refunded",D53="Pending",D53="Cancelled"),IF(D53="Completed",1,0),"n.a.")</x:f>
        <x:v>1</x:v>
      </x:c>
      <x:c r="K53" s="2" t="str">
        <x:f>'Ledger'!B61</x:f>
        <x:v>Market</x:v>
      </x:c>
    </x:row>
    <x:row r="54" ht="23" customHeight="1">
      <x:c r="A54" s="2" t="str">
        <x:f>'Ledger'!A62</x:f>
        <x:v>Market:011</x:v>
      </x:c>
      <x:c r="B54" s="2" t="str">
        <x:f>'Ledger'!D62</x:f>
        <x:v>O050</x:v>
      </x:c>
      <x:c r="C54" s="10" t="n">
        <x:f>'Ledger'!E62</x:f>
        <x:v>46285</x:v>
      </x:c>
      <x:c r="D54" s="2" t="str">
        <x:f>'Ledger'!F62</x:f>
        <x:v>Cancelled</x:v>
      </x:c>
      <x:c r="E54" s="11" t="n">
        <x:f>IF(ISNUMBER('Ledger'!G62),'Ledger'!G62,"n.a.")</x:f>
        <x:v>93.5</x:v>
      </x:c>
      <x:c r="F54" s="2" t="str">
        <x:f>'Ledger'!H62</x:f>
        <x:v>USD</x:v>
      </x:c>
      <x:c r="G54" s="11" t="n">
        <x:f>IF(ISNUMBER(E54),IF(D54="Completed",E54,0),"n.a.")</x:f>
        <x:v>0</x:v>
      </x:c>
      <x:c r="H54" s="11" t="n">
        <x:f>IF(ISNUMBER(E54),IF(D54="Refunded",E54,0),"n.a.")</x:f>
        <x:v>0</x:v>
      </x:c>
      <x:c r="I54" s="11" t="n">
        <x:f>IF(AND(ISNUMBER(G54),ISNUMBER(H54)),G54-H54,"n.a.")</x:f>
        <x:v>0</x:v>
      </x:c>
      <x:c r="J54" s="12" t="n">
        <x:f>IF(OR(D54="Completed",D54="Refunded",D54="Pending",D54="Cancelled"),IF(D54="Completed",1,0),"n.a.")</x:f>
        <x:v>0</x:v>
      </x:c>
      <x:c r="K54" s="2" t="str">
        <x:f>'Ledger'!B62</x:f>
        <x:v>Market</x:v>
      </x:c>
    </x:row>
    <x:row r="55" ht="23" customHeight="1">
      <x:c r="A55" s="2" t="str">
        <x:f>'Ledger'!A63</x:f>
        <x:v>Market:012</x:v>
      </x:c>
      <x:c r="B55" s="2" t="str">
        <x:f>'Ledger'!D63</x:f>
        <x:v>O051</x:v>
      </x:c>
      <x:c r="C55" s="10" t="n">
        <x:f>'Ledger'!E63</x:f>
        <x:v>46286</x:v>
      </x:c>
      <x:c r="D55" s="2" t="str">
        <x:f>'Ledger'!F63</x:f>
        <x:v>Completed</x:v>
      </x:c>
      <x:c r="E55" s="11" t="n">
        <x:f>IF(ISNUMBER('Ledger'!G63),'Ledger'!G63,"n.a.")</x:f>
        <x:v>94.87</x:v>
      </x:c>
      <x:c r="F55" s="2" t="str">
        <x:f>'Ledger'!H63</x:f>
        <x:v>USD</x:v>
      </x:c>
      <x:c r="G55" s="11" t="n">
        <x:f>IF(ISNUMBER(E55),IF(D55="Completed",E55,0),"n.a.")</x:f>
        <x:v>94.87</x:v>
      </x:c>
      <x:c r="H55" s="11" t="n">
        <x:f>IF(ISNUMBER(E55),IF(D55="Refunded",E55,0),"n.a.")</x:f>
        <x:v>0</x:v>
      </x:c>
      <x:c r="I55" s="11" t="n">
        <x:f>IF(AND(ISNUMBER(G55),ISNUMBER(H55)),G55-H55,"n.a.")</x:f>
        <x:v>94.87</x:v>
      </x:c>
      <x:c r="J55" s="12" t="n">
        <x:f>IF(OR(D55="Completed",D55="Refunded",D55="Pending",D55="Cancelled"),IF(D55="Completed",1,0),"n.a.")</x:f>
        <x:v>1</x:v>
      </x:c>
      <x:c r="K55" s="2" t="str">
        <x:f>'Ledger'!B63</x:f>
        <x:v>Market</x:v>
      </x:c>
    </x:row>
    <x:row r="56" ht="23" customHeight="1">
      <x:c r="A56" s="2" t="str">
        <x:f>'Ledger'!A64</x:f>
        <x:v>Market:013</x:v>
      </x:c>
      <x:c r="B56" s="2" t="str">
        <x:f>'Ledger'!D64</x:f>
        <x:v>O052</x:v>
      </x:c>
      <x:c r="C56" s="10" t="n">
        <x:f>'Ledger'!E64</x:f>
        <x:v>46287</x:v>
      </x:c>
      <x:c r="D56" s="2" t="str">
        <x:f>'Ledger'!F64</x:f>
        <x:v>Completed</x:v>
      </x:c>
      <x:c r="E56" s="11" t="n">
        <x:f>IF(ISNUMBER('Ledger'!G64),'Ledger'!G64,"n.a.")</x:f>
        <x:v>96.24</x:v>
      </x:c>
      <x:c r="F56" s="2" t="str">
        <x:f>'Ledger'!H64</x:f>
        <x:v>USD</x:v>
      </x:c>
      <x:c r="G56" s="11" t="n">
        <x:f>IF(ISNUMBER(E56),IF(D56="Completed",E56,0),"n.a.")</x:f>
        <x:v>96.24</x:v>
      </x:c>
      <x:c r="H56" s="11" t="n">
        <x:f>IF(ISNUMBER(E56),IF(D56="Refunded",E56,0),"n.a.")</x:f>
        <x:v>0</x:v>
      </x:c>
      <x:c r="I56" s="11" t="n">
        <x:f>IF(AND(ISNUMBER(G56),ISNUMBER(H56)),G56-H56,"n.a.")</x:f>
        <x:v>96.24</x:v>
      </x:c>
      <x:c r="J56" s="12" t="n">
        <x:f>IF(OR(D56="Completed",D56="Refunded",D56="Pending",D56="Cancelled"),IF(D56="Completed",1,0),"n.a.")</x:f>
        <x:v>1</x:v>
      </x:c>
      <x:c r="K56" s="2" t="str">
        <x:f>'Ledger'!B64</x:f>
        <x:v>Market</x:v>
      </x:c>
    </x:row>
    <x:row r="57" ht="23" customHeight="1">
      <x:c r="A57" s="2" t="str">
        <x:f>'Ledger'!A65</x:f>
        <x:v>Market:014</x:v>
      </x:c>
      <x:c r="B57" s="2" t="str">
        <x:f>'Ledger'!D65</x:f>
        <x:v>O053</x:v>
      </x:c>
      <x:c r="C57" s="10" t="n">
        <x:f>'Ledger'!E65</x:f>
        <x:v>46288</x:v>
      </x:c>
      <x:c r="D57" s="2" t="str">
        <x:f>'Ledger'!F65</x:f>
        <x:v>Completed</x:v>
      </x:c>
      <x:c r="E57" s="11" t="n">
        <x:f>IF(ISNUMBER('Ledger'!G65),'Ledger'!G65,"n.a.")</x:f>
        <x:v>97.61</x:v>
      </x:c>
      <x:c r="F57" s="2" t="str">
        <x:f>'Ledger'!H65</x:f>
        <x:v>USD</x:v>
      </x:c>
      <x:c r="G57" s="11" t="n">
        <x:f>IF(ISNUMBER(E57),IF(D57="Completed",E57,0),"n.a.")</x:f>
        <x:v>97.61</x:v>
      </x:c>
      <x:c r="H57" s="11" t="n">
        <x:f>IF(ISNUMBER(E57),IF(D57="Refunded",E57,0),"n.a.")</x:f>
        <x:v>0</x:v>
      </x:c>
      <x:c r="I57" s="11" t="n">
        <x:f>IF(AND(ISNUMBER(G57),ISNUMBER(H57)),G57-H57,"n.a.")</x:f>
        <x:v>97.61</x:v>
      </x:c>
      <x:c r="J57" s="12" t="n">
        <x:f>IF(OR(D57="Completed",D57="Refunded",D57="Pending",D57="Cancelled"),IF(D57="Completed",1,0),"n.a.")</x:f>
        <x:v>1</x:v>
      </x:c>
      <x:c r="K57" s="2" t="str">
        <x:f>'Ledger'!B65</x:f>
        <x:v>Market</x:v>
      </x:c>
    </x:row>
    <x:row r="58" ht="23" customHeight="1">
      <x:c r="A58" s="2" t="str">
        <x:f>'Ledger'!A66</x:f>
        <x:v>Market:015</x:v>
      </x:c>
      <x:c r="B58" s="2" t="str">
        <x:f>'Ledger'!D66</x:f>
        <x:v>O054</x:v>
      </x:c>
      <x:c r="C58" s="10" t="n">
        <x:f>'Ledger'!E66</x:f>
        <x:v>46289</x:v>
      </x:c>
      <x:c r="D58" s="2" t="str">
        <x:f>'Ledger'!F66</x:f>
        <x:v>Completed</x:v>
      </x:c>
      <x:c r="E58" s="11" t="n">
        <x:f>IF(ISNUMBER('Ledger'!G66),'Ledger'!G66,"n.a.")</x:f>
        <x:v>98.98</x:v>
      </x:c>
      <x:c r="F58" s="2" t="str">
        <x:f>'Ledger'!H66</x:f>
        <x:v>USD</x:v>
      </x:c>
      <x:c r="G58" s="11" t="n">
        <x:f>IF(ISNUMBER(E58),IF(D58="Completed",E58,0),"n.a.")</x:f>
        <x:v>98.98</x:v>
      </x:c>
      <x:c r="H58" s="11" t="n">
        <x:f>IF(ISNUMBER(E58),IF(D58="Refunded",E58,0),"n.a.")</x:f>
        <x:v>0</x:v>
      </x:c>
      <x:c r="I58" s="11" t="n">
        <x:f>IF(AND(ISNUMBER(G58),ISNUMBER(H58)),G58-H58,"n.a.")</x:f>
        <x:v>98.98</x:v>
      </x:c>
      <x:c r="J58" s="12" t="n">
        <x:f>IF(OR(D58="Completed",D58="Refunded",D58="Pending",D58="Cancelled"),IF(D58="Completed",1,0),"n.a.")</x:f>
        <x:v>1</x:v>
      </x:c>
      <x:c r="K58" s="2" t="str">
        <x:f>'Ledger'!B66</x:f>
        <x:v>Market</x:v>
      </x:c>
    </x:row>
    <x:row r="59" ht="23" customHeight="1">
      <x:c r="A59" s="2" t="str">
        <x:f>'Ledger'!A67</x:f>
        <x:v>Market:016</x:v>
      </x:c>
      <x:c r="B59" s="2" t="str">
        <x:f>'Ledger'!D67</x:f>
        <x:v>O055</x:v>
      </x:c>
      <x:c r="C59" s="10" t="n">
        <x:f>'Ledger'!E67</x:f>
        <x:v>46290</x:v>
      </x:c>
      <x:c r="D59" s="2" t="str">
        <x:f>'Ledger'!F67</x:f>
        <x:v>Completed</x:v>
      </x:c>
      <x:c r="E59" s="11" t="n">
        <x:f>IF(ISNUMBER('Ledger'!G67),'Ledger'!G67,"n.a.")</x:f>
        <x:v>100.35</x:v>
      </x:c>
      <x:c r="F59" s="2" t="str">
        <x:f>'Ledger'!H67</x:f>
        <x:v>USD</x:v>
      </x:c>
      <x:c r="G59" s="11" t="n">
        <x:f>IF(ISNUMBER(E59),IF(D59="Completed",E59,0),"n.a.")</x:f>
        <x:v>100.35</x:v>
      </x:c>
      <x:c r="H59" s="11" t="n">
        <x:f>IF(ISNUMBER(E59),IF(D59="Refunded",E59,0),"n.a.")</x:f>
        <x:v>0</x:v>
      </x:c>
      <x:c r="I59" s="11" t="n">
        <x:f>IF(AND(ISNUMBER(G59),ISNUMBER(H59)),G59-H59,"n.a.")</x:f>
        <x:v>100.35</x:v>
      </x:c>
      <x:c r="J59" s="12" t="n">
        <x:f>IF(OR(D59="Completed",D59="Refunded",D59="Pending",D59="Cancelled"),IF(D59="Completed",1,0),"n.a.")</x:f>
        <x:v>1</x:v>
      </x:c>
      <x:c r="K59" s="2" t="str">
        <x:f>'Ledger'!B67</x:f>
        <x:v>Market</x:v>
      </x:c>
    </x:row>
    <x:row r="60" ht="23" customHeight="1">
      <x:c r="A60" s="2" t="str">
        <x:f>'Ledger'!A68</x:f>
        <x:v>Market:017</x:v>
      </x:c>
      <x:c r="B60" s="2" t="str">
        <x:f>'Ledger'!D68</x:f>
        <x:v>O056</x:v>
      </x:c>
      <x:c r="C60" s="10" t="n">
        <x:f>'Ledger'!E68</x:f>
        <x:v>46291</x:v>
      </x:c>
      <x:c r="D60" s="2" t="str">
        <x:f>'Ledger'!F68</x:f>
        <x:v>Completed</x:v>
      </x:c>
      <x:c r="E60" s="11" t="n">
        <x:f>IF(ISNUMBER('Ledger'!G68),'Ledger'!G68,"n.a.")</x:f>
        <x:v>101.72</x:v>
      </x:c>
      <x:c r="F60" s="2" t="str">
        <x:f>'Ledger'!H68</x:f>
        <x:v>USD</x:v>
      </x:c>
      <x:c r="G60" s="11" t="n">
        <x:f>IF(ISNUMBER(E60),IF(D60="Completed",E60,0),"n.a.")</x:f>
        <x:v>101.72</x:v>
      </x:c>
      <x:c r="H60" s="11" t="n">
        <x:f>IF(ISNUMBER(E60),IF(D60="Refunded",E60,0),"n.a.")</x:f>
        <x:v>0</x:v>
      </x:c>
      <x:c r="I60" s="11" t="n">
        <x:f>IF(AND(ISNUMBER(G60),ISNUMBER(H60)),G60-H60,"n.a.")</x:f>
        <x:v>101.72</x:v>
      </x:c>
      <x:c r="J60" s="12" t="n">
        <x:f>IF(OR(D60="Completed",D60="Refunded",D60="Pending",D60="Cancelled"),IF(D60="Completed",1,0),"n.a.")</x:f>
        <x:v>1</x:v>
      </x:c>
      <x:c r="K60" s="2" t="str">
        <x:f>'Ledger'!B68</x:f>
        <x:v>Market</x:v>
      </x:c>
    </x:row>
    <x:row r="61" ht="23" customHeight="1">
      <x:c r="A61" s="2" t="str">
        <x:f>'Ledger'!A69</x:f>
        <x:v>Market:018</x:v>
      </x:c>
      <x:c r="B61" s="2" t="str">
        <x:f>'Ledger'!D69</x:f>
        <x:v>O057</x:v>
      </x:c>
      <x:c r="C61" s="10" t="n">
        <x:f>'Ledger'!E69</x:f>
        <x:v>46292</x:v>
      </x:c>
      <x:c r="D61" s="2" t="str">
        <x:f>'Ledger'!F69</x:f>
        <x:v>Refunded</x:v>
      </x:c>
      <x:c r="E61" s="11" t="n">
        <x:f>IF(ISNUMBER('Ledger'!G69),'Ledger'!G69,"n.a.")</x:f>
        <x:v>103.09</x:v>
      </x:c>
      <x:c r="F61" s="2" t="str">
        <x:f>'Ledger'!H69</x:f>
        <x:v>USD</x:v>
      </x:c>
      <x:c r="G61" s="11" t="n">
        <x:f>IF(ISNUMBER(E61),IF(D61="Completed",E61,0),"n.a.")</x:f>
        <x:v>0</x:v>
      </x:c>
      <x:c r="H61" s="11" t="n">
        <x:f>IF(ISNUMBER(E61),IF(D61="Refunded",E61,0),"n.a.")</x:f>
        <x:v>103.09</x:v>
      </x:c>
      <x:c r="I61" s="11" t="n">
        <x:f>IF(AND(ISNUMBER(G61),ISNUMBER(H61)),G61-H61,"n.a.")</x:f>
        <x:v>-103.09</x:v>
      </x:c>
      <x:c r="J61" s="12" t="n">
        <x:f>IF(OR(D61="Completed",D61="Refunded",D61="Pending",D61="Cancelled"),IF(D61="Completed",1,0),"n.a.")</x:f>
        <x:v>0</x:v>
      </x:c>
      <x:c r="K61" s="2" t="str">
        <x:f>'Ledger'!B69</x:f>
        <x:v>Market</x:v>
      </x:c>
    </x:row>
    <x:row r="62" ht="23" customHeight="1">
      <x:c r="A62" s="2" t="str">
        <x:f>'Ledger'!A70</x:f>
        <x:v>Market:019</x:v>
      </x:c>
      <x:c r="B62" s="2" t="str">
        <x:f>'Ledger'!D70</x:f>
        <x:v>O058</x:v>
      </x:c>
      <x:c r="C62" s="10" t="n">
        <x:f>'Ledger'!E70</x:f>
        <x:v>46293</x:v>
      </x:c>
      <x:c r="D62" s="2" t="str">
        <x:f>'Ledger'!F70</x:f>
        <x:v>Pending</x:v>
      </x:c>
      <x:c r="E62" s="11" t="n">
        <x:f>IF(ISNUMBER('Ledger'!G70),'Ledger'!G70,"n.a.")</x:f>
        <x:v>104.46</x:v>
      </x:c>
      <x:c r="F62" s="2" t="str">
        <x:f>'Ledger'!H70</x:f>
        <x:v>USD</x:v>
      </x:c>
      <x:c r="G62" s="11" t="n">
        <x:f>IF(ISNUMBER(E62),IF(D62="Completed",E62,0),"n.a.")</x:f>
        <x:v>0</x:v>
      </x:c>
      <x:c r="H62" s="11" t="n">
        <x:f>IF(ISNUMBER(E62),IF(D62="Refunded",E62,0),"n.a.")</x:f>
        <x:v>0</x:v>
      </x:c>
      <x:c r="I62" s="11" t="n">
        <x:f>IF(AND(ISNUMBER(G62),ISNUMBER(H62)),G62-H62,"n.a.")</x:f>
        <x:v>0</x:v>
      </x:c>
      <x:c r="J62" s="12" t="n">
        <x:f>IF(OR(D62="Completed",D62="Refunded",D62="Pending",D62="Cancelled"),IF(D62="Completed",1,0),"n.a.")</x:f>
        <x:v>0</x:v>
      </x:c>
      <x:c r="K62" s="2" t="str">
        <x:f>'Ledger'!B70</x:f>
        <x:v>Market</x:v>
      </x:c>
    </x:row>
    <x:row r="63" ht="23" customHeight="1">
      <x:c r="A63" s="2" t="str">
        <x:f>'Ledger'!A71</x:f>
        <x:v>Market:020</x:v>
      </x:c>
      <x:c r="B63" s="2" t="str">
        <x:f>'Ledger'!D71</x:f>
        <x:v>O059</x:v>
      </x:c>
      <x:c r="C63" s="10" t="n">
        <x:f>'Ledger'!E71</x:f>
        <x:v>46294</x:v>
      </x:c>
      <x:c r="D63" s="2" t="str">
        <x:f>'Ledger'!F71</x:f>
        <x:v>Completed</x:v>
      </x:c>
      <x:c r="E63" s="11" t="n">
        <x:f>IF(ISNUMBER('Ledger'!G71),'Ledger'!G71,"n.a.")</x:f>
        <x:v>105.83</x:v>
      </x:c>
      <x:c r="F63" s="2" t="str">
        <x:f>'Ledger'!H71</x:f>
        <x:v>USD</x:v>
      </x:c>
      <x:c r="G63" s="11" t="n">
        <x:f>IF(ISNUMBER(E63),IF(D63="Completed",E63,0),"n.a.")</x:f>
        <x:v>105.83</x:v>
      </x:c>
      <x:c r="H63" s="11" t="n">
        <x:f>IF(ISNUMBER(E63),IF(D63="Refunded",E63,0),"n.a.")</x:f>
        <x:v>0</x:v>
      </x:c>
      <x:c r="I63" s="11" t="n">
        <x:f>IF(AND(ISNUMBER(G63),ISNUMBER(H63)),G63-H63,"n.a.")</x:f>
        <x:v>105.83</x:v>
      </x:c>
      <x:c r="J63" s="12" t="n">
        <x:f>IF(OR(D63="Completed",D63="Refunded",D63="Pending",D63="Cancelled"),IF(D63="Completed",1,0),"n.a.")</x:f>
        <x:v>1</x:v>
      </x:c>
      <x:c r="K63" s="2" t="str">
        <x:f>'Ledger'!B71</x:f>
        <x:v>Market</x:v>
      </x:c>
    </x:row>
    <x:row r="64" ht="23" customHeight="1">
      <x:c r="A64" s="2" t="str">
        <x:f>'Ledger'!A72</x:f>
        <x:v>Market:021</x:v>
      </x:c>
      <x:c r="B64" s="2" t="str">
        <x:f>'Ledger'!D72</x:f>
        <x:v>O060</x:v>
      </x:c>
      <x:c r="C64" s="10" t="n">
        <x:f>'Ledger'!E72</x:f>
        <x:v>46295</x:v>
      </x:c>
      <x:c r="D64" s="2" t="str">
        <x:f>'Ledger'!F72</x:f>
        <x:v>Cancelled</x:v>
      </x:c>
      <x:c r="E64" s="11" t="n">
        <x:f>IF(ISNUMBER('Ledger'!G72),'Ledger'!G72,"n.a.")</x:f>
        <x:v>107.2</x:v>
      </x:c>
      <x:c r="F64" s="2" t="str">
        <x:f>'Ledger'!H72</x:f>
        <x:v>USD</x:v>
      </x:c>
      <x:c r="G64" s="11" t="n">
        <x:f>IF(ISNUMBER(E64),IF(D64="Completed",E64,0),"n.a.")</x:f>
        <x:v>0</x:v>
      </x:c>
      <x:c r="H64" s="11" t="n">
        <x:f>IF(ISNUMBER(E64),IF(D64="Refunded",E64,0),"n.a.")</x:f>
        <x:v>0</x:v>
      </x:c>
      <x:c r="I64" s="11" t="n">
        <x:f>IF(AND(ISNUMBER(G64),ISNUMBER(H64)),G64-H64,"n.a.")</x:f>
        <x:v>0</x:v>
      </x:c>
      <x:c r="J64" s="12" t="n">
        <x:f>IF(OR(D64="Completed",D64="Refunded",D64="Pending",D64="Cancelled"),IF(D64="Completed",1,0),"n.a.")</x:f>
        <x:v>0</x:v>
      </x:c>
      <x:c r="K64" s="2" t="str">
        <x:f>'Ledger'!B72</x:f>
        <x:v>Market</x:v>
      </x:c>
    </x:row>
    <x:row r="65" ht="23" customHeight="1">
      <x:c r="A65" s="2"/>
      <x:c r="B65" s="2"/>
      <x:c r="C65" s="2"/>
      <x:c r="D65" s="2"/>
      <x:c r="E65" s="2"/>
      <x:c r="F65" s="2"/>
      <x:c r="G65" s="11"/>
      <x:c r="H65" s="11"/>
      <x:c r="I65" s="11"/>
      <x:c r="J65" s="12"/>
      <x:c r="K65" s="2"/>
    </x:row>
    <x:row r="66" ht="23" customHeight="1">
      <x:c r="A66" s="2"/>
      <x:c r="B66" s="2"/>
      <x:c r="C66" s="2"/>
      <x:c r="D66" s="2"/>
      <x:c r="E66" s="2"/>
      <x:c r="F66" s="16" t="str">
        <x:v>Total</x:v>
      </x:c>
      <x:c r="G66" s="17" t="n">
        <x:f>IF(COUNT(G6:G64)=ROWS(G6:G64),SUM(G6:G64),"n.a.")</x:f>
        <x:v>2693.66</x:v>
      </x:c>
      <x:c r="H66" s="17" t="n">
        <x:f>IF(COUNT(H6:H64)=ROWS(H6:H64),SUM(H6:H64),"n.a.")</x:f>
        <x:v>413.03999999999996</x:v>
      </x:c>
      <x:c r="I66" s="17" t="n">
        <x:f>IF(COUNT(I6:I64)=ROWS(I6:I64),SUM(I6:I64),"n.a.")</x:f>
        <x:v>2280.6199999999994</x:v>
      </x:c>
      <x:c r="J66" s="18" t="n">
        <x:f>IF(COUNT(J6:J64)=ROWS(J6:J64),SUM(J6:J64),"n.a.")</x:f>
        <x:v>41</x:v>
      </x:c>
      <x:c r="K66" s="16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</x:sheetData>
  <x:pageMargins left="0.7" right="0.7" top="0.75" bottom="0.75" header="0.3" footer="0.3"/>
  <x:tableParts count="1">
    <x:tablePart xmlns:r="http://schemas.openxmlformats.org/officeDocument/2006/relationships" r:id="Ra6b266b208bb44e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16" hidden="0" customWidth="1"/>
    <x:col min="4" max="4" width="19" hidden="0" customWidth="1"/>
    <x:col min="5" max="5" width="69" hidden="0" customWidth="1"/>
    <x:col min="6" max="6" width="37" hidden="0" customWidth="1"/>
    <x:col min="7" max="7" width="54" hidden="0" customWidth="1"/>
    <x:col min="8" max="8" width="20" hidden="0" customWidth="1"/>
    <x:col min="9" max="9" width="4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8" t="str">
        <x:v>Excluded records and resolution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9"/>
      <x:c r="B3" s="9"/>
      <x:c r="C3" s="9"/>
      <x:c r="D3" s="9"/>
      <x:c r="E3" s="9"/>
      <x:c r="F3" s="9"/>
      <x:c r="G3" s="9"/>
      <x:c r="H3" s="9"/>
      <x:c r="I3" s="9"/>
    </x:row>
    <x:row r="4" ht="23" customHeight="1">
      <x:c r="A4" s="2" t="str">
        <x:v>FICTIONAL DATA. Resolve the source data, then rerun. Review fields do not silently override amounts.</x:v>
      </x:c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6" t="str">
        <x:v>Record</x:v>
      </x:c>
      <x:c r="B5" s="6" t="str">
        <x:v>Order ID</x:v>
      </x:c>
      <x:c r="C5" s="6" t="str">
        <x:v>Amount USD</x:v>
      </x:c>
      <x:c r="D5" s="6" t="str">
        <x:v>Disposition</x:v>
      </x:c>
      <x:c r="E5" s="6" t="str">
        <x:v>Reason</x:v>
      </x:c>
      <x:c r="F5" s="6" t="str">
        <x:v>Related records</x:v>
      </x:c>
      <x:c r="G5" s="6" t="str">
        <x:v>Next step</x:v>
      </x:c>
      <x:c r="H5" s="6" t="str">
        <x:v>Review state</x:v>
      </x:c>
      <x:c r="I5" s="6" t="str">
        <x:v>Reviewer note</x:v>
      </x:c>
    </x:row>
    <x:row r="6" ht="23" customHeight="1">
      <x:c r="A6" s="2" t="str">
        <x:v>Web:013</x:v>
      </x:c>
      <x:c r="B6" s="2" t="str">
        <x:v>O012</x:v>
      </x:c>
      <x:c r="C6" s="11" t="n">
        <x:v>41.44</x:v>
      </x:c>
      <x:c r="D6" s="2" t="str">
        <x:v>Conflict</x:v>
      </x:c>
      <x:c r="E6" s="2" t="str">
        <x:v>Same order ID has conflicting snapshots; exclude every version</x:v>
      </x:c>
      <x:c r="F6" s="2" t="str">
        <x:v>Web:013, POS:023, Market:023</x:v>
      </x:c>
      <x:c r="G6" s="2" t="str">
        <x:v>Confirm authoritative snapshot for this ID</x:v>
      </x:c>
      <x:c r="H6" s="19" t="str">
        <x:v>Needs review</x:v>
      </x:c>
      <x:c r="I6" s="19"/>
    </x:row>
    <x:row r="7" ht="23" customHeight="1">
      <x:c r="A7" s="2" t="str">
        <x:v>Web:022</x:v>
      </x:c>
      <x:c r="B7" s="2" t="str">
        <x:v>O001</x:v>
      </x:c>
      <x:c r="C7" s="11" t="n">
        <x:v>26.37</x:v>
      </x:c>
      <x:c r="D7" s="2" t="str">
        <x:v>Duplicate</x:v>
      </x:c>
      <x:c r="E7" s="2" t="str">
        <x:v>Identical canonical order already retained</x:v>
      </x:c>
      <x:c r="F7" s="2" t="str">
        <x:v>Web:002</x:v>
      </x:c>
      <x:c r="G7" s="2" t="str">
        <x:v>No action unless source identity is incorrect</x:v>
      </x:c>
      <x:c r="H7" s="19" t="str">
        <x:v>Rule applied</x:v>
      </x:c>
      <x:c r="I7" s="19"/>
    </x:row>
    <x:row r="8" ht="23" customHeight="1">
      <x:c r="A8" s="2" t="str">
        <x:v>Web:023</x:v>
      </x:c>
      <x:c r="B8" s="2"/>
      <x:c r="C8" s="11" t="n">
        <x:v>65</x:v>
      </x:c>
      <x:c r="D8" s="2" t="str">
        <x:v>Invalid</x:v>
      </x:c>
      <x:c r="E8" s="2" t="str">
        <x:v>Missing or invalid order ID</x:v>
      </x:c>
      <x:c r="F8" s="2"/>
      <x:c r="G8" s="2" t="str">
        <x:v>Correct missing or invalid source field</x:v>
      </x:c>
      <x:c r="H8" s="19" t="str">
        <x:v>Needs review</x:v>
      </x:c>
      <x:c r="I8" s="19"/>
    </x:row>
    <x:row r="9" ht="23" customHeight="1">
      <x:c r="A9" s="2" t="str">
        <x:v>Web:024</x:v>
      </x:c>
      <x:c r="B9" s="2" t="str">
        <x:v>O901</x:v>
      </x:c>
      <x:c r="C9" s="11"/>
      <x:c r="D9" s="2" t="str">
        <x:v>Invalid</x:v>
      </x:c>
      <x:c r="E9" s="2" t="str">
        <x:v>Missing or invalid amount</x:v>
      </x:c>
      <x:c r="F9" s="2"/>
      <x:c r="G9" s="2" t="str">
        <x:v>Correct missing or invalid source field</x:v>
      </x:c>
      <x:c r="H9" s="19" t="str">
        <x:v>Needs review</x:v>
      </x:c>
      <x:c r="I9" s="19"/>
    </x:row>
    <x:row r="10" ht="23" customHeight="1">
      <x:c r="A10" s="2" t="str">
        <x:v>Web:025</x:v>
      </x:c>
      <x:c r="B10" s="2" t="str">
        <x:v>O902</x:v>
      </x:c>
      <x:c r="C10" s="11" t="n">
        <x:v>42</x:v>
      </x:c>
      <x:c r="D10" s="2" t="str">
        <x:v>Invalid</x:v>
      </x:c>
      <x:c r="E10" s="2" t="str">
        <x:v>Invalid or missing date</x:v>
      </x:c>
      <x:c r="F10" s="2"/>
      <x:c r="G10" s="2" t="str">
        <x:v>Correct missing or invalid source field</x:v>
      </x:c>
      <x:c r="H10" s="19" t="str">
        <x:v>Needs review</x:v>
      </x:c>
      <x:c r="I10" s="19"/>
    </x:row>
    <x:row r="11" ht="23" customHeight="1">
      <x:c r="A11" s="2" t="str">
        <x:v>POS:022</x:v>
      </x:c>
      <x:c r="B11" s="2" t="str">
        <x:v>O005</x:v>
      </x:c>
      <x:c r="C11" s="11" t="n">
        <x:v>31.85</x:v>
      </x:c>
      <x:c r="D11" s="2" t="str">
        <x:v>Duplicate</x:v>
      </x:c>
      <x:c r="E11" s="2" t="str">
        <x:v>Identical canonical order already retained</x:v>
      </x:c>
      <x:c r="F11" s="2" t="str">
        <x:v>Web:006</x:v>
      </x:c>
      <x:c r="G11" s="2" t="str">
        <x:v>No action unless source identity is incorrect</x:v>
      </x:c>
      <x:c r="H11" s="19" t="str">
        <x:v>Rule applied</x:v>
      </x:c>
      <x:c r="I11" s="19"/>
    </x:row>
    <x:row r="12" ht="23" customHeight="1">
      <x:c r="A12" s="2" t="str">
        <x:v>POS:023</x:v>
      </x:c>
      <x:c r="B12" s="2" t="str">
        <x:v>O012</x:v>
      </x:c>
      <x:c r="C12" s="11" t="n">
        <x:v>46.44</x:v>
      </x:c>
      <x:c r="D12" s="2" t="str">
        <x:v>Conflict</x:v>
      </x:c>
      <x:c r="E12" s="2" t="str">
        <x:v>Same order ID has conflicting snapshots; exclude every version</x:v>
      </x:c>
      <x:c r="F12" s="2" t="str">
        <x:v>Web:013, POS:023, Market:023</x:v>
      </x:c>
      <x:c r="G12" s="2" t="str">
        <x:v>Confirm authoritative snapshot for this ID</x:v>
      </x:c>
      <x:c r="H12" s="19" t="str">
        <x:v>Needs review</x:v>
      </x:c>
      <x:c r="I12" s="19"/>
    </x:row>
    <x:row r="13" ht="23" customHeight="1">
      <x:c r="A13" s="2" t="str">
        <x:v>POS:024</x:v>
      </x:c>
      <x:c r="B13" s="2" t="str">
        <x:v>O903</x:v>
      </x:c>
      <x:c r="C13" s="11" t="n">
        <x:v>73</x:v>
      </x:c>
      <x:c r="D13" s="2" t="str">
        <x:v>Invalid</x:v>
      </x:c>
      <x:c r="E13" s="2" t="str">
        <x:v>Missing or unmapped status</x:v>
      </x:c>
      <x:c r="F13" s="2"/>
      <x:c r="G13" s="2" t="str">
        <x:v>Correct missing or invalid source field</x:v>
      </x:c>
      <x:c r="H13" s="19" t="str">
        <x:v>Needs review</x:v>
      </x:c>
      <x:c r="I13" s="19"/>
    </x:row>
    <x:row r="14" ht="23" customHeight="1">
      <x:c r="A14" s="2" t="str">
        <x:v>Market:022</x:v>
      </x:c>
      <x:c r="B14" s="2" t="str">
        <x:v>O030</x:v>
      </x:c>
      <x:c r="C14" s="11" t="n">
        <x:v>66.1</x:v>
      </x:c>
      <x:c r="D14" s="2" t="str">
        <x:v>Duplicate</x:v>
      </x:c>
      <x:c r="E14" s="2" t="str">
        <x:v>Identical canonical order already retained</x:v>
      </x:c>
      <x:c r="F14" s="2" t="str">
        <x:v>POS:011</x:v>
      </x:c>
      <x:c r="G14" s="2" t="str">
        <x:v>No action unless source identity is incorrect</x:v>
      </x:c>
      <x:c r="H14" s="19" t="str">
        <x:v>Rule applied</x:v>
      </x:c>
      <x:c r="I14" s="19"/>
    </x:row>
    <x:row r="15" ht="23" customHeight="1">
      <x:c r="A15" s="2" t="str">
        <x:v>Market:023</x:v>
      </x:c>
      <x:c r="B15" s="2" t="str">
        <x:v>O012</x:v>
      </x:c>
      <x:c r="C15" s="11" t="n">
        <x:v>41.44</x:v>
      </x:c>
      <x:c r="D15" s="2" t="str">
        <x:v>Conflict</x:v>
      </x:c>
      <x:c r="E15" s="2" t="str">
        <x:v>Same order ID has conflicting snapshots; exclude every version</x:v>
      </x:c>
      <x:c r="F15" s="2" t="str">
        <x:v>Web:013, POS:023, Market:023</x:v>
      </x:c>
      <x:c r="G15" s="2" t="str">
        <x:v>Confirm authoritative snapshot for this ID</x:v>
      </x:c>
      <x:c r="H15" s="19" t="str">
        <x:v>Needs review</x:v>
      </x:c>
      <x:c r="I15" s="19"/>
    </x:row>
    <x:row r="16" ht="23" customHeight="1">
      <x:c r="A16" s="2" t="str">
        <x:v>Market:024</x:v>
      </x:c>
      <x:c r="B16" s="2" t="str">
        <x:v>O904</x:v>
      </x:c>
      <x:c r="C16" s="11" t="n">
        <x:v>88</x:v>
      </x:c>
      <x:c r="D16" s="2" t="str">
        <x:v>Outside period</x:v>
      </x:c>
      <x:c r="E16" s="2" t="str">
        <x:v>Order date outside September 2026</x:v>
      </x:c>
      <x:c r="F16" s="2"/>
      <x:c r="G16" s="2" t="str">
        <x:v>Retain for the matching reporting period</x:v>
      </x:c>
      <x:c r="H16" s="19" t="str">
        <x:v>Rule applied</x:v>
      </x:c>
      <x:c r="I16" s="19"/>
    </x:row>
    <x:row r="17" ht="23" customHeight="1">
      <x:c r="A17" s="2" t="str">
        <x:v>Market:025</x:v>
      </x:c>
      <x:c r="B17" s="2" t="str">
        <x:v>O905</x:v>
      </x:c>
      <x:c r="C17" s="11" t="n">
        <x:v>-10</x:v>
      </x:c>
      <x:c r="D17" s="2" t="str">
        <x:v>Invalid</x:v>
      </x:c>
      <x:c r="E17" s="2" t="str">
        <x:v>Negative amount not allowed</x:v>
      </x:c>
      <x:c r="F17" s="2"/>
      <x:c r="G17" s="2" t="str">
        <x:v>Correct missing or invalid source field</x:v>
      </x:c>
      <x:c r="H17" s="19" t="str">
        <x:v>Needs review</x:v>
      </x:c>
      <x:c r="I17" s="19"/>
    </x:row>
  </x:sheetData>
  <x:conditionalFormatting sqref="H6:H17">
    <x:cfRule type="containsText" dxfId="2" priority="1" operator="containsText" text="Needs review"/>
  </x:conditionalFormatting>
  <x:dataValidations count="1">
    <x:dataValidation type="list" sqref="H6:H17">
      <x:formula1>"Needs review,Rule applied,Source corrected"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981d67779f433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9" hidden="0" customWidth="1"/>
    <x:col min="4" max="4" width="13" hidden="0" customWidth="1"/>
    <x:col min="5" max="5" width="15" hidden="0" customWidth="1"/>
    <x:col min="6" max="6" width="14" hidden="0" customWidth="1"/>
    <x:col min="7" max="7" width="16" hidden="0" customWidth="1"/>
    <x:col min="8" max="8" width="11" hidden="0" customWidth="1"/>
    <x:col min="9" max="9" width="19" hidden="0" customWidth="1"/>
    <x:col min="10" max="10" width="69" hidden="0" customWidth="1"/>
    <x:col min="11" max="11" width="37" hidden="0" customWidth="1"/>
    <x:col min="12" max="12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8" t="str">
        <x:v>Normalized source ledger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4" ht="23" customHeight="1">
      <x:c r="A4" s="2" t="str">
        <x:v>FICTIONAL DATA. Every source row remains visible. Dates and amounts below are normalized, not imputed.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6" t="str">
        <x:v>Record</x:v>
      </x:c>
      <x:c r="B5" s="6" t="str">
        <x:v>Source</x:v>
      </x:c>
      <x:c r="C5" s="6" t="str">
        <x:v>CSV row</x:v>
      </x:c>
      <x:c r="D5" s="6" t="str">
        <x:v>Order ID</x:v>
      </x:c>
      <x:c r="E5" s="6" t="str">
        <x:v>Order date</x:v>
      </x:c>
      <x:c r="F5" s="6" t="str">
        <x:v>Status</x:v>
      </x:c>
      <x:c r="G5" s="6" t="str">
        <x:v>Amount USD</x:v>
      </x:c>
      <x:c r="H5" s="6" t="str">
        <x:v>Currency</x:v>
      </x:c>
      <x:c r="I5" s="6" t="str">
        <x:v>Disposition</x:v>
      </x:c>
      <x:c r="J5" s="6" t="str">
        <x:v>Reason</x:v>
      </x:c>
      <x:c r="K5" s="6" t="str">
        <x:v>Related records</x:v>
      </x:c>
      <x:c r="L5" s="6" t="str">
        <x:v>Raw cells</x:v>
      </x:c>
    </x:row>
    <x:row r="6" ht="23" customHeight="1">
      <x:c r="A6" s="2" t="str">
        <x:v>Web:002</x:v>
      </x:c>
      <x:c r="B6" s="2" t="str">
        <x:v>Web</x:v>
      </x:c>
      <x:c r="C6" s="2" t="n">
        <x:v>2</x:v>
      </x:c>
      <x:c r="D6" s="2" t="str">
        <x:v>O001</x:v>
      </x:c>
      <x:c r="E6" s="10" t="d">
        <x:v>2026-09-01T00:00:00.000Z</x:v>
      </x:c>
      <x:c r="F6" s="2" t="str">
        <x:v>Completed</x:v>
      </x:c>
      <x:c r="G6" s="11" t="n">
        <x:v>26.37</x:v>
      </x:c>
      <x:c r="H6" s="2" t="str">
        <x:v>USD</x:v>
      </x:c>
      <x:c r="I6" s="2" t="str">
        <x:v>Accepted</x:v>
      </x:c>
      <x:c r="J6" s="2" t="str">
        <x:v>Valid unique in-period order</x:v>
      </x:c>
      <x:c r="K6" s="2"/>
      <x:c r="L6" s="2" t="str">
        <x:v>Raw_Web!A2:E2</x:v>
      </x:c>
    </x:row>
    <x:row r="7" ht="23" customHeight="1">
      <x:c r="A7" s="2" t="str">
        <x:v>Web:003</x:v>
      </x:c>
      <x:c r="B7" s="2" t="str">
        <x:v>Web</x:v>
      </x:c>
      <x:c r="C7" s="2" t="n">
        <x:v>3</x:v>
      </x:c>
      <x:c r="D7" s="2" t="str">
        <x:v>O002</x:v>
      </x:c>
      <x:c r="E7" s="10" t="d">
        <x:v>2026-09-02T00:00:00.000Z</x:v>
      </x:c>
      <x:c r="F7" s="2" t="str">
        <x:v>Completed</x:v>
      </x:c>
      <x:c r="G7" s="11" t="n">
        <x:v>27.74</x:v>
      </x:c>
      <x:c r="H7" s="2" t="str">
        <x:v>USD</x:v>
      </x:c>
      <x:c r="I7" s="2" t="str">
        <x:v>Accepted</x:v>
      </x:c>
      <x:c r="J7" s="2" t="str">
        <x:v>Valid unique in-period order</x:v>
      </x:c>
      <x:c r="K7" s="2"/>
      <x:c r="L7" s="2" t="str">
        <x:v>Raw_Web!A3:E3</x:v>
      </x:c>
    </x:row>
    <x:row r="8" ht="23" customHeight="1">
      <x:c r="A8" s="2" t="str">
        <x:v>Web:004</x:v>
      </x:c>
      <x:c r="B8" s="2" t="str">
        <x:v>Web</x:v>
      </x:c>
      <x:c r="C8" s="2" t="n">
        <x:v>4</x:v>
      </x:c>
      <x:c r="D8" s="2" t="str">
        <x:v>O003</x:v>
      </x:c>
      <x:c r="E8" s="10" t="d">
        <x:v>2026-09-03T00:00:00.000Z</x:v>
      </x:c>
      <x:c r="F8" s="2" t="str">
        <x:v>Completed</x:v>
      </x:c>
      <x:c r="G8" s="11" t="n">
        <x:v>29.11</x:v>
      </x:c>
      <x:c r="H8" s="2" t="str">
        <x:v>USD</x:v>
      </x:c>
      <x:c r="I8" s="2" t="str">
        <x:v>Accepted</x:v>
      </x:c>
      <x:c r="J8" s="2" t="str">
        <x:v>Valid unique in-period order</x:v>
      </x:c>
      <x:c r="K8" s="2"/>
      <x:c r="L8" s="2" t="str">
        <x:v>Raw_Web!A4:E4</x:v>
      </x:c>
    </x:row>
    <x:row r="9" ht="23" customHeight="1">
      <x:c r="A9" s="2" t="str">
        <x:v>Web:005</x:v>
      </x:c>
      <x:c r="B9" s="2" t="str">
        <x:v>Web</x:v>
      </x:c>
      <x:c r="C9" s="2" t="n">
        <x:v>5</x:v>
      </x:c>
      <x:c r="D9" s="2" t="str">
        <x:v>O004</x:v>
      </x:c>
      <x:c r="E9" s="10" t="d">
        <x:v>2026-09-04T00:00:00.000Z</x:v>
      </x:c>
      <x:c r="F9" s="2" t="str">
        <x:v>Completed</x:v>
      </x:c>
      <x:c r="G9" s="11" t="n">
        <x:v>30.48</x:v>
      </x:c>
      <x:c r="H9" s="2" t="str">
        <x:v>USD</x:v>
      </x:c>
      <x:c r="I9" s="2" t="str">
        <x:v>Accepted</x:v>
      </x:c>
      <x:c r="J9" s="2" t="str">
        <x:v>Valid unique in-period order</x:v>
      </x:c>
      <x:c r="K9" s="2"/>
      <x:c r="L9" s="2" t="str">
        <x:v>Raw_Web!A5:E5</x:v>
      </x:c>
    </x:row>
    <x:row r="10" ht="23" customHeight="1">
      <x:c r="A10" s="2" t="str">
        <x:v>Web:006</x:v>
      </x:c>
      <x:c r="B10" s="2" t="str">
        <x:v>Web</x:v>
      </x:c>
      <x:c r="C10" s="2" t="n">
        <x:v>6</x:v>
      </x:c>
      <x:c r="D10" s="2" t="str">
        <x:v>O005</x:v>
      </x:c>
      <x:c r="E10" s="10" t="d">
        <x:v>2026-09-05T00:00:00.000Z</x:v>
      </x:c>
      <x:c r="F10" s="2" t="str">
        <x:v>Completed</x:v>
      </x:c>
      <x:c r="G10" s="11" t="n">
        <x:v>31.85</x:v>
      </x:c>
      <x:c r="H10" s="2" t="str">
        <x:v>USD</x:v>
      </x:c>
      <x:c r="I10" s="2" t="str">
        <x:v>Accepted</x:v>
      </x:c>
      <x:c r="J10" s="2" t="str">
        <x:v>Valid unique in-period order</x:v>
      </x:c>
      <x:c r="K10" s="2"/>
      <x:c r="L10" s="2" t="str">
        <x:v>Raw_Web!A6:E6</x:v>
      </x:c>
    </x:row>
    <x:row r="11" ht="23" customHeight="1">
      <x:c r="A11" s="2" t="str">
        <x:v>Web:007</x:v>
      </x:c>
      <x:c r="B11" s="2" t="str">
        <x:v>Web</x:v>
      </x:c>
      <x:c r="C11" s="2" t="n">
        <x:v>7</x:v>
      </x:c>
      <x:c r="D11" s="2" t="str">
        <x:v>O006</x:v>
      </x:c>
      <x:c r="E11" s="10" t="d">
        <x:v>2026-09-06T00:00:00.000Z</x:v>
      </x:c>
      <x:c r="F11" s="2" t="str">
        <x:v>Completed</x:v>
      </x:c>
      <x:c r="G11" s="11" t="n">
        <x:v>33.22</x:v>
      </x:c>
      <x:c r="H11" s="2" t="str">
        <x:v>USD</x:v>
      </x:c>
      <x:c r="I11" s="2" t="str">
        <x:v>Accepted</x:v>
      </x:c>
      <x:c r="J11" s="2" t="str">
        <x:v>Valid unique in-period order</x:v>
      </x:c>
      <x:c r="K11" s="2"/>
      <x:c r="L11" s="2" t="str">
        <x:v>Raw_Web!A7:E7</x:v>
      </x:c>
    </x:row>
    <x:row r="12" ht="23" customHeight="1">
      <x:c r="A12" s="2" t="str">
        <x:v>Web:008</x:v>
      </x:c>
      <x:c r="B12" s="2" t="str">
        <x:v>Web</x:v>
      </x:c>
      <x:c r="C12" s="2" t="n">
        <x:v>8</x:v>
      </x:c>
      <x:c r="D12" s="2" t="str">
        <x:v>O007</x:v>
      </x:c>
      <x:c r="E12" s="10" t="d">
        <x:v>2026-09-07T00:00:00.000Z</x:v>
      </x:c>
      <x:c r="F12" s="2" t="str">
        <x:v>Refunded</x:v>
      </x:c>
      <x:c r="G12" s="11" t="n">
        <x:v>34.59</x:v>
      </x:c>
      <x:c r="H12" s="2" t="str">
        <x:v>USD</x:v>
      </x:c>
      <x:c r="I12" s="2" t="str">
        <x:v>Accepted</x:v>
      </x:c>
      <x:c r="J12" s="2" t="str">
        <x:v>Valid unique in-period order</x:v>
      </x:c>
      <x:c r="K12" s="2"/>
      <x:c r="L12" s="2" t="str">
        <x:v>Raw_Web!A8:E8</x:v>
      </x:c>
    </x:row>
    <x:row r="13" ht="23" customHeight="1">
      <x:c r="A13" s="2" t="str">
        <x:v>Web:009</x:v>
      </x:c>
      <x:c r="B13" s="2" t="str">
        <x:v>Web</x:v>
      </x:c>
      <x:c r="C13" s="2" t="n">
        <x:v>9</x:v>
      </x:c>
      <x:c r="D13" s="2" t="str">
        <x:v>O008</x:v>
      </x:c>
      <x:c r="E13" s="10" t="d">
        <x:v>2026-09-08T00:00:00.000Z</x:v>
      </x:c>
      <x:c r="F13" s="2" t="str">
        <x:v>Pending</x:v>
      </x:c>
      <x:c r="G13" s="11" t="n">
        <x:v>35.96</x:v>
      </x:c>
      <x:c r="H13" s="2" t="str">
        <x:v>USD</x:v>
      </x:c>
      <x:c r="I13" s="2" t="str">
        <x:v>Accepted</x:v>
      </x:c>
      <x:c r="J13" s="2" t="str">
        <x:v>Valid unique in-period order</x:v>
      </x:c>
      <x:c r="K13" s="2"/>
      <x:c r="L13" s="2" t="str">
        <x:v>Raw_Web!A9:E9</x:v>
      </x:c>
    </x:row>
    <x:row r="14" ht="23" customHeight="1">
      <x:c r="A14" s="2" t="str">
        <x:v>Web:010</x:v>
      </x:c>
      <x:c r="B14" s="2" t="str">
        <x:v>Web</x:v>
      </x:c>
      <x:c r="C14" s="2" t="n">
        <x:v>10</x:v>
      </x:c>
      <x:c r="D14" s="2" t="str">
        <x:v>O009</x:v>
      </x:c>
      <x:c r="E14" s="10" t="d">
        <x:v>2026-09-09T00:00:00.000Z</x:v>
      </x:c>
      <x:c r="F14" s="2" t="str">
        <x:v>Completed</x:v>
      </x:c>
      <x:c r="G14" s="11" t="n">
        <x:v>37.33</x:v>
      </x:c>
      <x:c r="H14" s="2" t="str">
        <x:v>USD</x:v>
      </x:c>
      <x:c r="I14" s="2" t="str">
        <x:v>Accepted</x:v>
      </x:c>
      <x:c r="J14" s="2" t="str">
        <x:v>Valid unique in-period order</x:v>
      </x:c>
      <x:c r="K14" s="2"/>
      <x:c r="L14" s="2" t="str">
        <x:v>Raw_Web!A10:E10</x:v>
      </x:c>
    </x:row>
    <x:row r="15" ht="23" customHeight="1">
      <x:c r="A15" s="2" t="str">
        <x:v>Web:011</x:v>
      </x:c>
      <x:c r="B15" s="2" t="str">
        <x:v>Web</x:v>
      </x:c>
      <x:c r="C15" s="2" t="n">
        <x:v>11</x:v>
      </x:c>
      <x:c r="D15" s="2" t="str">
        <x:v>O010</x:v>
      </x:c>
      <x:c r="E15" s="10" t="d">
        <x:v>2026-09-10T00:00:00.000Z</x:v>
      </x:c>
      <x:c r="F15" s="2" t="str">
        <x:v>Cancelled</x:v>
      </x:c>
      <x:c r="G15" s="11" t="n">
        <x:v>38.7</x:v>
      </x:c>
      <x:c r="H15" s="2" t="str">
        <x:v>USD</x:v>
      </x:c>
      <x:c r="I15" s="2" t="str">
        <x:v>Accepted</x:v>
      </x:c>
      <x:c r="J15" s="2" t="str">
        <x:v>Valid unique in-period order</x:v>
      </x:c>
      <x:c r="K15" s="2"/>
      <x:c r="L15" s="2" t="str">
        <x:v>Raw_Web!A11:E11</x:v>
      </x:c>
    </x:row>
    <x:row r="16" ht="23" customHeight="1">
      <x:c r="A16" s="2" t="str">
        <x:v>Web:012</x:v>
      </x:c>
      <x:c r="B16" s="2" t="str">
        <x:v>Web</x:v>
      </x:c>
      <x:c r="C16" s="2" t="n">
        <x:v>12</x:v>
      </x:c>
      <x:c r="D16" s="2" t="str">
        <x:v>O011</x:v>
      </x:c>
      <x:c r="E16" s="10" t="d">
        <x:v>2026-09-11T00:00:00.000Z</x:v>
      </x:c>
      <x:c r="F16" s="2" t="str">
        <x:v>Completed</x:v>
      </x:c>
      <x:c r="G16" s="11" t="n">
        <x:v>40.07</x:v>
      </x:c>
      <x:c r="H16" s="2" t="str">
        <x:v>USD</x:v>
      </x:c>
      <x:c r="I16" s="2" t="str">
        <x:v>Accepted</x:v>
      </x:c>
      <x:c r="J16" s="2" t="str">
        <x:v>Valid unique in-period order</x:v>
      </x:c>
      <x:c r="K16" s="2"/>
      <x:c r="L16" s="2" t="str">
        <x:v>Raw_Web!A12:E12</x:v>
      </x:c>
    </x:row>
    <x:row r="17" ht="23" customHeight="1">
      <x:c r="A17" s="2" t="str">
        <x:v>Web:013</x:v>
      </x:c>
      <x:c r="B17" s="2" t="str">
        <x:v>Web</x:v>
      </x:c>
      <x:c r="C17" s="2" t="n">
        <x:v>13</x:v>
      </x:c>
      <x:c r="D17" s="2" t="str">
        <x:v>O012</x:v>
      </x:c>
      <x:c r="E17" s="10" t="d">
        <x:v>2026-09-12T00:00:00.000Z</x:v>
      </x:c>
      <x:c r="F17" s="2" t="str">
        <x:v>Completed</x:v>
      </x:c>
      <x:c r="G17" s="11" t="n">
        <x:v>41.44</x:v>
      </x:c>
      <x:c r="H17" s="2" t="str">
        <x:v>USD</x:v>
      </x:c>
      <x:c r="I17" s="2" t="str">
        <x:v>Conflict</x:v>
      </x:c>
      <x:c r="J17" s="2" t="str">
        <x:v>Same order ID has conflicting snapshots; exclude every version</x:v>
      </x:c>
      <x:c r="K17" s="2" t="str">
        <x:v>Web:013, POS:023, Market:023</x:v>
      </x:c>
      <x:c r="L17" s="2" t="str">
        <x:v>Raw_Web!A13:E13</x:v>
      </x:c>
    </x:row>
    <x:row r="18" ht="23" customHeight="1">
      <x:c r="A18" s="2" t="str">
        <x:v>Web:014</x:v>
      </x:c>
      <x:c r="B18" s="2" t="str">
        <x:v>Web</x:v>
      </x:c>
      <x:c r="C18" s="2" t="n">
        <x:v>14</x:v>
      </x:c>
      <x:c r="D18" s="2" t="str">
        <x:v>O013</x:v>
      </x:c>
      <x:c r="E18" s="10" t="d">
        <x:v>2026-09-13T00:00:00.000Z</x:v>
      </x:c>
      <x:c r="F18" s="2" t="str">
        <x:v>Completed</x:v>
      </x:c>
      <x:c r="G18" s="11" t="n">
        <x:v>42.81</x:v>
      </x:c>
      <x:c r="H18" s="2" t="str">
        <x:v>USD</x:v>
      </x:c>
      <x:c r="I18" s="2" t="str">
        <x:v>Accepted</x:v>
      </x:c>
      <x:c r="J18" s="2" t="str">
        <x:v>Valid unique in-period order</x:v>
      </x:c>
      <x:c r="K18" s="2"/>
      <x:c r="L18" s="2" t="str">
        <x:v>Raw_Web!A14:E14</x:v>
      </x:c>
    </x:row>
    <x:row r="19" ht="23" customHeight="1">
      <x:c r="A19" s="2" t="str">
        <x:v>Web:015</x:v>
      </x:c>
      <x:c r="B19" s="2" t="str">
        <x:v>Web</x:v>
      </x:c>
      <x:c r="C19" s="2" t="n">
        <x:v>15</x:v>
      </x:c>
      <x:c r="D19" s="2" t="str">
        <x:v>O014</x:v>
      </x:c>
      <x:c r="E19" s="10" t="d">
        <x:v>2026-09-14T00:00:00.000Z</x:v>
      </x:c>
      <x:c r="F19" s="2" t="str">
        <x:v>Completed</x:v>
      </x:c>
      <x:c r="G19" s="11" t="n">
        <x:v>44.18</x:v>
      </x:c>
      <x:c r="H19" s="2" t="str">
        <x:v>USD</x:v>
      </x:c>
      <x:c r="I19" s="2" t="str">
        <x:v>Accepted</x:v>
      </x:c>
      <x:c r="J19" s="2" t="str">
        <x:v>Valid unique in-period order</x:v>
      </x:c>
      <x:c r="K19" s="2"/>
      <x:c r="L19" s="2" t="str">
        <x:v>Raw_Web!A15:E15</x:v>
      </x:c>
    </x:row>
    <x:row r="20" ht="23" customHeight="1">
      <x:c r="A20" s="2" t="str">
        <x:v>Web:016</x:v>
      </x:c>
      <x:c r="B20" s="2" t="str">
        <x:v>Web</x:v>
      </x:c>
      <x:c r="C20" s="2" t="n">
        <x:v>16</x:v>
      </x:c>
      <x:c r="D20" s="2" t="str">
        <x:v>O015</x:v>
      </x:c>
      <x:c r="E20" s="10" t="d">
        <x:v>2026-09-15T00:00:00.000Z</x:v>
      </x:c>
      <x:c r="F20" s="2" t="str">
        <x:v>Completed</x:v>
      </x:c>
      <x:c r="G20" s="11" t="n">
        <x:v>45.55</x:v>
      </x:c>
      <x:c r="H20" s="2" t="str">
        <x:v>USD</x:v>
      </x:c>
      <x:c r="I20" s="2" t="str">
        <x:v>Accepted</x:v>
      </x:c>
      <x:c r="J20" s="2" t="str">
        <x:v>Valid unique in-period order</x:v>
      </x:c>
      <x:c r="K20" s="2"/>
      <x:c r="L20" s="2" t="str">
        <x:v>Raw_Web!A16:E16</x:v>
      </x:c>
    </x:row>
    <x:row r="21" ht="23" customHeight="1">
      <x:c r="A21" s="2" t="str">
        <x:v>Web:017</x:v>
      </x:c>
      <x:c r="B21" s="2" t="str">
        <x:v>Web</x:v>
      </x:c>
      <x:c r="C21" s="2" t="n">
        <x:v>17</x:v>
      </x:c>
      <x:c r="D21" s="2" t="str">
        <x:v>O016</x:v>
      </x:c>
      <x:c r="E21" s="10" t="d">
        <x:v>2026-09-16T00:00:00.000Z</x:v>
      </x:c>
      <x:c r="F21" s="2" t="str">
        <x:v>Completed</x:v>
      </x:c>
      <x:c r="G21" s="11" t="n">
        <x:v>46.92</x:v>
      </x:c>
      <x:c r="H21" s="2" t="str">
        <x:v>USD</x:v>
      </x:c>
      <x:c r="I21" s="2" t="str">
        <x:v>Accepted</x:v>
      </x:c>
      <x:c r="J21" s="2" t="str">
        <x:v>Valid unique in-period order</x:v>
      </x:c>
      <x:c r="K21" s="2"/>
      <x:c r="L21" s="2" t="str">
        <x:v>Raw_Web!A17:E17</x:v>
      </x:c>
    </x:row>
    <x:row r="22" ht="23" customHeight="1">
      <x:c r="A22" s="2" t="str">
        <x:v>Web:018</x:v>
      </x:c>
      <x:c r="B22" s="2" t="str">
        <x:v>Web</x:v>
      </x:c>
      <x:c r="C22" s="2" t="n">
        <x:v>18</x:v>
      </x:c>
      <x:c r="D22" s="2" t="str">
        <x:v>O017</x:v>
      </x:c>
      <x:c r="E22" s="10" t="d">
        <x:v>2026-09-17T00:00:00.000Z</x:v>
      </x:c>
      <x:c r="F22" s="2" t="str">
        <x:v>Refunded</x:v>
      </x:c>
      <x:c r="G22" s="11" t="n">
        <x:v>48.29</x:v>
      </x:c>
      <x:c r="H22" s="2" t="str">
        <x:v>USD</x:v>
      </x:c>
      <x:c r="I22" s="2" t="str">
        <x:v>Accepted</x:v>
      </x:c>
      <x:c r="J22" s="2" t="str">
        <x:v>Valid unique in-period order</x:v>
      </x:c>
      <x:c r="K22" s="2"/>
      <x:c r="L22" s="2" t="str">
        <x:v>Raw_Web!A18:E18</x:v>
      </x:c>
    </x:row>
    <x:row r="23" ht="23" customHeight="1">
      <x:c r="A23" s="2" t="str">
        <x:v>Web:019</x:v>
      </x:c>
      <x:c r="B23" s="2" t="str">
        <x:v>Web</x:v>
      </x:c>
      <x:c r="C23" s="2" t="n">
        <x:v>19</x:v>
      </x:c>
      <x:c r="D23" s="2" t="str">
        <x:v>O018</x:v>
      </x:c>
      <x:c r="E23" s="10" t="d">
        <x:v>2026-09-18T00:00:00.000Z</x:v>
      </x:c>
      <x:c r="F23" s="2" t="str">
        <x:v>Pending</x:v>
      </x:c>
      <x:c r="G23" s="11" t="n">
        <x:v>49.66</x:v>
      </x:c>
      <x:c r="H23" s="2" t="str">
        <x:v>USD</x:v>
      </x:c>
      <x:c r="I23" s="2" t="str">
        <x:v>Accepted</x:v>
      </x:c>
      <x:c r="J23" s="2" t="str">
        <x:v>Valid unique in-period order</x:v>
      </x:c>
      <x:c r="K23" s="2"/>
      <x:c r="L23" s="2" t="str">
        <x:v>Raw_Web!A19:E19</x:v>
      </x:c>
    </x:row>
    <x:row r="24" ht="23" customHeight="1">
      <x:c r="A24" s="2" t="str">
        <x:v>Web:020</x:v>
      </x:c>
      <x:c r="B24" s="2" t="str">
        <x:v>Web</x:v>
      </x:c>
      <x:c r="C24" s="2" t="n">
        <x:v>20</x:v>
      </x:c>
      <x:c r="D24" s="2" t="str">
        <x:v>O019</x:v>
      </x:c>
      <x:c r="E24" s="10" t="d">
        <x:v>2026-09-19T00:00:00.000Z</x:v>
      </x:c>
      <x:c r="F24" s="2" t="str">
        <x:v>Completed</x:v>
      </x:c>
      <x:c r="G24" s="11" t="n">
        <x:v>51.03</x:v>
      </x:c>
      <x:c r="H24" s="2" t="str">
        <x:v>USD</x:v>
      </x:c>
      <x:c r="I24" s="2" t="str">
        <x:v>Accepted</x:v>
      </x:c>
      <x:c r="J24" s="2" t="str">
        <x:v>Valid unique in-period order</x:v>
      </x:c>
      <x:c r="K24" s="2"/>
      <x:c r="L24" s="2" t="str">
        <x:v>Raw_Web!A20:E20</x:v>
      </x:c>
    </x:row>
    <x:row r="25" ht="23" customHeight="1">
      <x:c r="A25" s="2" t="str">
        <x:v>Web:021</x:v>
      </x:c>
      <x:c r="B25" s="2" t="str">
        <x:v>Web</x:v>
      </x:c>
      <x:c r="C25" s="2" t="n">
        <x:v>21</x:v>
      </x:c>
      <x:c r="D25" s="2" t="str">
        <x:v>O020</x:v>
      </x:c>
      <x:c r="E25" s="10" t="d">
        <x:v>2026-09-20T00:00:00.000Z</x:v>
      </x:c>
      <x:c r="F25" s="2" t="str">
        <x:v>Cancelled</x:v>
      </x:c>
      <x:c r="G25" s="11" t="n">
        <x:v>52.4</x:v>
      </x:c>
      <x:c r="H25" s="2" t="str">
        <x:v>USD</x:v>
      </x:c>
      <x:c r="I25" s="2" t="str">
        <x:v>Accepted</x:v>
      </x:c>
      <x:c r="J25" s="2" t="str">
        <x:v>Valid unique in-period order</x:v>
      </x:c>
      <x:c r="K25" s="2"/>
      <x:c r="L25" s="2" t="str">
        <x:v>Raw_Web!A21:E21</x:v>
      </x:c>
    </x:row>
    <x:row r="26" ht="23" customHeight="1">
      <x:c r="A26" s="2" t="str">
        <x:v>Web:022</x:v>
      </x:c>
      <x:c r="B26" s="2" t="str">
        <x:v>Web</x:v>
      </x:c>
      <x:c r="C26" s="2" t="n">
        <x:v>22</x:v>
      </x:c>
      <x:c r="D26" s="2" t="str">
        <x:v>O001</x:v>
      </x:c>
      <x:c r="E26" s="10" t="d">
        <x:v>2026-09-01T00:00:00.000Z</x:v>
      </x:c>
      <x:c r="F26" s="2" t="str">
        <x:v>Completed</x:v>
      </x:c>
      <x:c r="G26" s="11" t="n">
        <x:v>26.37</x:v>
      </x:c>
      <x:c r="H26" s="2" t="str">
        <x:v>USD</x:v>
      </x:c>
      <x:c r="I26" s="2" t="str">
        <x:v>Duplicate</x:v>
      </x:c>
      <x:c r="J26" s="2" t="str">
        <x:v>Identical canonical order already retained</x:v>
      </x:c>
      <x:c r="K26" s="2" t="str">
        <x:v>Web:002</x:v>
      </x:c>
      <x:c r="L26" s="2" t="str">
        <x:v>Raw_Web!A22:E22</x:v>
      </x:c>
    </x:row>
    <x:row r="27" ht="23" customHeight="1">
      <x:c r="A27" s="2" t="str">
        <x:v>Web:023</x:v>
      </x:c>
      <x:c r="B27" s="2" t="str">
        <x:v>Web</x:v>
      </x:c>
      <x:c r="C27" s="2" t="n">
        <x:v>23</x:v>
      </x:c>
      <x:c r="D27" s="2"/>
      <x:c r="E27" s="10" t="d">
        <x:v>2026-09-05T00:00:00.000Z</x:v>
      </x:c>
      <x:c r="F27" s="2" t="str">
        <x:v>Completed</x:v>
      </x:c>
      <x:c r="G27" s="11" t="n">
        <x:v>65</x:v>
      </x:c>
      <x:c r="H27" s="2" t="str">
        <x:v>USD</x:v>
      </x:c>
      <x:c r="I27" s="2" t="str">
        <x:v>Invalid</x:v>
      </x:c>
      <x:c r="J27" s="2" t="str">
        <x:v>Missing or invalid order ID</x:v>
      </x:c>
      <x:c r="K27" s="2"/>
      <x:c r="L27" s="2" t="str">
        <x:v>Raw_Web!A23:E23</x:v>
      </x:c>
    </x:row>
    <x:row r="28" ht="23" customHeight="1">
      <x:c r="A28" s="2" t="str">
        <x:v>Web:024</x:v>
      </x:c>
      <x:c r="B28" s="2" t="str">
        <x:v>Web</x:v>
      </x:c>
      <x:c r="C28" s="2" t="n">
        <x:v>24</x:v>
      </x:c>
      <x:c r="D28" s="2" t="str">
        <x:v>O901</x:v>
      </x:c>
      <x:c r="E28" s="10" t="d">
        <x:v>2026-09-06T00:00:00.000Z</x:v>
      </x:c>
      <x:c r="F28" s="2" t="str">
        <x:v>Completed</x:v>
      </x:c>
      <x:c r="G28" s="11"/>
      <x:c r="H28" s="2" t="str">
        <x:v>USD</x:v>
      </x:c>
      <x:c r="I28" s="2" t="str">
        <x:v>Invalid</x:v>
      </x:c>
      <x:c r="J28" s="2" t="str">
        <x:v>Missing or invalid amount</x:v>
      </x:c>
      <x:c r="K28" s="2"/>
      <x:c r="L28" s="2" t="str">
        <x:v>Raw_Web!A24:E24</x:v>
      </x:c>
    </x:row>
    <x:row r="29" ht="23" customHeight="1">
      <x:c r="A29" s="2" t="str">
        <x:v>Web:025</x:v>
      </x:c>
      <x:c r="B29" s="2" t="str">
        <x:v>Web</x:v>
      </x:c>
      <x:c r="C29" s="2" t="n">
        <x:v>25</x:v>
      </x:c>
      <x:c r="D29" s="2" t="str">
        <x:v>O902</x:v>
      </x:c>
      <x:c r="E29" s="10"/>
      <x:c r="F29" s="2" t="str">
        <x:v>Completed</x:v>
      </x:c>
      <x:c r="G29" s="11" t="n">
        <x:v>42</x:v>
      </x:c>
      <x:c r="H29" s="2" t="str">
        <x:v>USD</x:v>
      </x:c>
      <x:c r="I29" s="2" t="str">
        <x:v>Invalid</x:v>
      </x:c>
      <x:c r="J29" s="2" t="str">
        <x:v>Invalid or missing date</x:v>
      </x:c>
      <x:c r="K29" s="2"/>
      <x:c r="L29" s="2" t="str">
        <x:v>Raw_Web!A25:E25</x:v>
      </x:c>
    </x:row>
    <x:row r="30" ht="23" customHeight="1">
      <x:c r="A30" s="2" t="str">
        <x:v>POS:002</x:v>
      </x:c>
      <x:c r="B30" s="2" t="str">
        <x:v>POS</x:v>
      </x:c>
      <x:c r="C30" s="2" t="n">
        <x:v>2</x:v>
      </x:c>
      <x:c r="D30" s="2" t="str">
        <x:v>O021</x:v>
      </x:c>
      <x:c r="E30" s="10" t="d">
        <x:v>2026-09-21T00:00:00.000Z</x:v>
      </x:c>
      <x:c r="F30" s="2" t="str">
        <x:v>Completed</x:v>
      </x:c>
      <x:c r="G30" s="11" t="n">
        <x:v>53.77</x:v>
      </x:c>
      <x:c r="H30" s="2" t="str">
        <x:v>USD</x:v>
      </x:c>
      <x:c r="I30" s="2" t="str">
        <x:v>Accepted</x:v>
      </x:c>
      <x:c r="J30" s="2" t="str">
        <x:v>Valid unique in-period order</x:v>
      </x:c>
      <x:c r="K30" s="2"/>
      <x:c r="L30" s="2" t="str">
        <x:v>Raw_POS!A2:E2</x:v>
      </x:c>
    </x:row>
    <x:row r="31" ht="23" customHeight="1">
      <x:c r="A31" s="2" t="str">
        <x:v>POS:003</x:v>
      </x:c>
      <x:c r="B31" s="2" t="str">
        <x:v>POS</x:v>
      </x:c>
      <x:c r="C31" s="2" t="n">
        <x:v>3</x:v>
      </x:c>
      <x:c r="D31" s="2" t="str">
        <x:v>O022</x:v>
      </x:c>
      <x:c r="E31" s="10" t="d">
        <x:v>2026-09-22T00:00:00.000Z</x:v>
      </x:c>
      <x:c r="F31" s="2" t="str">
        <x:v>Completed</x:v>
      </x:c>
      <x:c r="G31" s="11" t="n">
        <x:v>55.14</x:v>
      </x:c>
      <x:c r="H31" s="2" t="str">
        <x:v>USD</x:v>
      </x:c>
      <x:c r="I31" s="2" t="str">
        <x:v>Accepted</x:v>
      </x:c>
      <x:c r="J31" s="2" t="str">
        <x:v>Valid unique in-period order</x:v>
      </x:c>
      <x:c r="K31" s="2"/>
      <x:c r="L31" s="2" t="str">
        <x:v>Raw_POS!A3:E3</x:v>
      </x:c>
    </x:row>
    <x:row r="32" ht="23" customHeight="1">
      <x:c r="A32" s="2" t="str">
        <x:v>POS:004</x:v>
      </x:c>
      <x:c r="B32" s="2" t="str">
        <x:v>POS</x:v>
      </x:c>
      <x:c r="C32" s="2" t="n">
        <x:v>4</x:v>
      </x:c>
      <x:c r="D32" s="2" t="str">
        <x:v>O023</x:v>
      </x:c>
      <x:c r="E32" s="10" t="d">
        <x:v>2026-09-23T00:00:00.000Z</x:v>
      </x:c>
      <x:c r="F32" s="2" t="str">
        <x:v>Completed</x:v>
      </x:c>
      <x:c r="G32" s="11" t="n">
        <x:v>56.51</x:v>
      </x:c>
      <x:c r="H32" s="2" t="str">
        <x:v>USD</x:v>
      </x:c>
      <x:c r="I32" s="2" t="str">
        <x:v>Accepted</x:v>
      </x:c>
      <x:c r="J32" s="2" t="str">
        <x:v>Valid unique in-period order</x:v>
      </x:c>
      <x:c r="K32" s="2"/>
      <x:c r="L32" s="2" t="str">
        <x:v>Raw_POS!A4:E4</x:v>
      </x:c>
    </x:row>
    <x:row r="33" ht="23" customHeight="1">
      <x:c r="A33" s="2" t="str">
        <x:v>POS:005</x:v>
      </x:c>
      <x:c r="B33" s="2" t="str">
        <x:v>POS</x:v>
      </x:c>
      <x:c r="C33" s="2" t="n">
        <x:v>5</x:v>
      </x:c>
      <x:c r="D33" s="2" t="str">
        <x:v>O024</x:v>
      </x:c>
      <x:c r="E33" s="10" t="d">
        <x:v>2026-09-24T00:00:00.000Z</x:v>
      </x:c>
      <x:c r="F33" s="2" t="str">
        <x:v>Completed</x:v>
      </x:c>
      <x:c r="G33" s="11" t="n">
        <x:v>57.88</x:v>
      </x:c>
      <x:c r="H33" s="2" t="str">
        <x:v>USD</x:v>
      </x:c>
      <x:c r="I33" s="2" t="str">
        <x:v>Accepted</x:v>
      </x:c>
      <x:c r="J33" s="2" t="str">
        <x:v>Valid unique in-period order</x:v>
      </x:c>
      <x:c r="K33" s="2"/>
      <x:c r="L33" s="2" t="str">
        <x:v>Raw_POS!A5:E5</x:v>
      </x:c>
    </x:row>
    <x:row r="34" ht="23" customHeight="1">
      <x:c r="A34" s="2" t="str">
        <x:v>POS:006</x:v>
      </x:c>
      <x:c r="B34" s="2" t="str">
        <x:v>POS</x:v>
      </x:c>
      <x:c r="C34" s="2" t="n">
        <x:v>6</x:v>
      </x:c>
      <x:c r="D34" s="2" t="str">
        <x:v>O025</x:v>
      </x:c>
      <x:c r="E34" s="10" t="d">
        <x:v>2026-09-25T00:00:00.000Z</x:v>
      </x:c>
      <x:c r="F34" s="2" t="str">
        <x:v>Completed</x:v>
      </x:c>
      <x:c r="G34" s="11" t="n">
        <x:v>59.25</x:v>
      </x:c>
      <x:c r="H34" s="2" t="str">
        <x:v>USD</x:v>
      </x:c>
      <x:c r="I34" s="2" t="str">
        <x:v>Accepted</x:v>
      </x:c>
      <x:c r="J34" s="2" t="str">
        <x:v>Valid unique in-period order</x:v>
      </x:c>
      <x:c r="K34" s="2"/>
      <x:c r="L34" s="2" t="str">
        <x:v>Raw_POS!A6:E6</x:v>
      </x:c>
    </x:row>
    <x:row r="35" ht="23" customHeight="1">
      <x:c r="A35" s="2" t="str">
        <x:v>POS:007</x:v>
      </x:c>
      <x:c r="B35" s="2" t="str">
        <x:v>POS</x:v>
      </x:c>
      <x:c r="C35" s="2" t="n">
        <x:v>7</x:v>
      </x:c>
      <x:c r="D35" s="2" t="str">
        <x:v>O026</x:v>
      </x:c>
      <x:c r="E35" s="10" t="d">
        <x:v>2026-09-26T00:00:00.000Z</x:v>
      </x:c>
      <x:c r="F35" s="2" t="str">
        <x:v>Completed</x:v>
      </x:c>
      <x:c r="G35" s="11" t="n">
        <x:v>60.62</x:v>
      </x:c>
      <x:c r="H35" s="2" t="str">
        <x:v>USD</x:v>
      </x:c>
      <x:c r="I35" s="2" t="str">
        <x:v>Accepted</x:v>
      </x:c>
      <x:c r="J35" s="2" t="str">
        <x:v>Valid unique in-period order</x:v>
      </x:c>
      <x:c r="K35" s="2"/>
      <x:c r="L35" s="2" t="str">
        <x:v>Raw_POS!A7:E7</x:v>
      </x:c>
    </x:row>
    <x:row r="36" ht="23" customHeight="1">
      <x:c r="A36" s="2" t="str">
        <x:v>POS:008</x:v>
      </x:c>
      <x:c r="B36" s="2" t="str">
        <x:v>POS</x:v>
      </x:c>
      <x:c r="C36" s="2" t="n">
        <x:v>8</x:v>
      </x:c>
      <x:c r="D36" s="2" t="str">
        <x:v>O027</x:v>
      </x:c>
      <x:c r="E36" s="10" t="d">
        <x:v>2026-09-27T00:00:00.000Z</x:v>
      </x:c>
      <x:c r="F36" s="2" t="str">
        <x:v>Refunded</x:v>
      </x:c>
      <x:c r="G36" s="11" t="n">
        <x:v>61.99</x:v>
      </x:c>
      <x:c r="H36" s="2" t="str">
        <x:v>USD</x:v>
      </x:c>
      <x:c r="I36" s="2" t="str">
        <x:v>Accepted</x:v>
      </x:c>
      <x:c r="J36" s="2" t="str">
        <x:v>Valid unique in-period order</x:v>
      </x:c>
      <x:c r="K36" s="2"/>
      <x:c r="L36" s="2" t="str">
        <x:v>Raw_POS!A8:E8</x:v>
      </x:c>
    </x:row>
    <x:row r="37" ht="23" customHeight="1">
      <x:c r="A37" s="2" t="str">
        <x:v>POS:009</x:v>
      </x:c>
      <x:c r="B37" s="2" t="str">
        <x:v>POS</x:v>
      </x:c>
      <x:c r="C37" s="2" t="n">
        <x:v>9</x:v>
      </x:c>
      <x:c r="D37" s="2" t="str">
        <x:v>O028</x:v>
      </x:c>
      <x:c r="E37" s="10" t="d">
        <x:v>2026-09-28T00:00:00.000Z</x:v>
      </x:c>
      <x:c r="F37" s="2" t="str">
        <x:v>Pending</x:v>
      </x:c>
      <x:c r="G37" s="11" t="n">
        <x:v>63.36</x:v>
      </x:c>
      <x:c r="H37" s="2" t="str">
        <x:v>USD</x:v>
      </x:c>
      <x:c r="I37" s="2" t="str">
        <x:v>Accepted</x:v>
      </x:c>
      <x:c r="J37" s="2" t="str">
        <x:v>Valid unique in-period order</x:v>
      </x:c>
      <x:c r="K37" s="2"/>
      <x:c r="L37" s="2" t="str">
        <x:v>Raw_POS!A9:E9</x:v>
      </x:c>
    </x:row>
    <x:row r="38" ht="23" customHeight="1">
      <x:c r="A38" s="2" t="str">
        <x:v>POS:010</x:v>
      </x:c>
      <x:c r="B38" s="2" t="str">
        <x:v>POS</x:v>
      </x:c>
      <x:c r="C38" s="2" t="n">
        <x:v>10</x:v>
      </x:c>
      <x:c r="D38" s="2" t="str">
        <x:v>O029</x:v>
      </x:c>
      <x:c r="E38" s="10" t="d">
        <x:v>2026-09-29T00:00:00.000Z</x:v>
      </x:c>
      <x:c r="F38" s="2" t="str">
        <x:v>Completed</x:v>
      </x:c>
      <x:c r="G38" s="11" t="n">
        <x:v>64.73</x:v>
      </x:c>
      <x:c r="H38" s="2" t="str">
        <x:v>USD</x:v>
      </x:c>
      <x:c r="I38" s="2" t="str">
        <x:v>Accepted</x:v>
      </x:c>
      <x:c r="J38" s="2" t="str">
        <x:v>Valid unique in-period order</x:v>
      </x:c>
      <x:c r="K38" s="2"/>
      <x:c r="L38" s="2" t="str">
        <x:v>Raw_POS!A10:E10</x:v>
      </x:c>
    </x:row>
    <x:row r="39" ht="23" customHeight="1">
      <x:c r="A39" s="2" t="str">
        <x:v>POS:011</x:v>
      </x:c>
      <x:c r="B39" s="2" t="str">
        <x:v>POS</x:v>
      </x:c>
      <x:c r="C39" s="2" t="n">
        <x:v>11</x:v>
      </x:c>
      <x:c r="D39" s="2" t="str">
        <x:v>O030</x:v>
      </x:c>
      <x:c r="E39" s="10" t="d">
        <x:v>2026-09-30T00:00:00.000Z</x:v>
      </x:c>
      <x:c r="F39" s="2" t="str">
        <x:v>Cancelled</x:v>
      </x:c>
      <x:c r="G39" s="11" t="n">
        <x:v>66.1</x:v>
      </x:c>
      <x:c r="H39" s="2" t="str">
        <x:v>USD</x:v>
      </x:c>
      <x:c r="I39" s="2" t="str">
        <x:v>Accepted</x:v>
      </x:c>
      <x:c r="J39" s="2" t="str">
        <x:v>Valid unique in-period order</x:v>
      </x:c>
      <x:c r="K39" s="2"/>
      <x:c r="L39" s="2" t="str">
        <x:v>Raw_POS!A11:E11</x:v>
      </x:c>
    </x:row>
    <x:row r="40" ht="23" customHeight="1">
      <x:c r="A40" s="2" t="str">
        <x:v>POS:012</x:v>
      </x:c>
      <x:c r="B40" s="2" t="str">
        <x:v>POS</x:v>
      </x:c>
      <x:c r="C40" s="2" t="n">
        <x:v>12</x:v>
      </x:c>
      <x:c r="D40" s="2" t="str">
        <x:v>O031</x:v>
      </x:c>
      <x:c r="E40" s="10" t="d">
        <x:v>2026-09-01T00:00:00.000Z</x:v>
      </x:c>
      <x:c r="F40" s="2" t="str">
        <x:v>Completed</x:v>
      </x:c>
      <x:c r="G40" s="11" t="n">
        <x:v>67.47</x:v>
      </x:c>
      <x:c r="H40" s="2" t="str">
        <x:v>USD</x:v>
      </x:c>
      <x:c r="I40" s="2" t="str">
        <x:v>Accepted</x:v>
      </x:c>
      <x:c r="J40" s="2" t="str">
        <x:v>Valid unique in-period order</x:v>
      </x:c>
      <x:c r="K40" s="2"/>
      <x:c r="L40" s="2" t="str">
        <x:v>Raw_POS!A12:E12</x:v>
      </x:c>
    </x:row>
    <x:row r="41" ht="23" customHeight="1">
      <x:c r="A41" s="2" t="str">
        <x:v>POS:013</x:v>
      </x:c>
      <x:c r="B41" s="2" t="str">
        <x:v>POS</x:v>
      </x:c>
      <x:c r="C41" s="2" t="n">
        <x:v>13</x:v>
      </x:c>
      <x:c r="D41" s="2" t="str">
        <x:v>O032</x:v>
      </x:c>
      <x:c r="E41" s="10" t="d">
        <x:v>2026-09-02T00:00:00.000Z</x:v>
      </x:c>
      <x:c r="F41" s="2" t="str">
        <x:v>Completed</x:v>
      </x:c>
      <x:c r="G41" s="11" t="n">
        <x:v>68.84</x:v>
      </x:c>
      <x:c r="H41" s="2" t="str">
        <x:v>USD</x:v>
      </x:c>
      <x:c r="I41" s="2" t="str">
        <x:v>Accepted</x:v>
      </x:c>
      <x:c r="J41" s="2" t="str">
        <x:v>Valid unique in-period order</x:v>
      </x:c>
      <x:c r="K41" s="2"/>
      <x:c r="L41" s="2" t="str">
        <x:v>Raw_POS!A13:E13</x:v>
      </x:c>
    </x:row>
    <x:row r="42" ht="23" customHeight="1">
      <x:c r="A42" s="2" t="str">
        <x:v>POS:014</x:v>
      </x:c>
      <x:c r="B42" s="2" t="str">
        <x:v>POS</x:v>
      </x:c>
      <x:c r="C42" s="2" t="n">
        <x:v>14</x:v>
      </x:c>
      <x:c r="D42" s="2" t="str">
        <x:v>O033</x:v>
      </x:c>
      <x:c r="E42" s="10" t="d">
        <x:v>2026-09-03T00:00:00.000Z</x:v>
      </x:c>
      <x:c r="F42" s="2" t="str">
        <x:v>Completed</x:v>
      </x:c>
      <x:c r="G42" s="11" t="n">
        <x:v>70.21</x:v>
      </x:c>
      <x:c r="H42" s="2" t="str">
        <x:v>USD</x:v>
      </x:c>
      <x:c r="I42" s="2" t="str">
        <x:v>Accepted</x:v>
      </x:c>
      <x:c r="J42" s="2" t="str">
        <x:v>Valid unique in-period order</x:v>
      </x:c>
      <x:c r="K42" s="2"/>
      <x:c r="L42" s="2" t="str">
        <x:v>Raw_POS!A14:E14</x:v>
      </x:c>
    </x:row>
    <x:row r="43" ht="23" customHeight="1">
      <x:c r="A43" s="2" t="str">
        <x:v>POS:015</x:v>
      </x:c>
      <x:c r="B43" s="2" t="str">
        <x:v>POS</x:v>
      </x:c>
      <x:c r="C43" s="2" t="n">
        <x:v>15</x:v>
      </x:c>
      <x:c r="D43" s="2" t="str">
        <x:v>O034</x:v>
      </x:c>
      <x:c r="E43" s="10" t="d">
        <x:v>2026-09-04T00:00:00.000Z</x:v>
      </x:c>
      <x:c r="F43" s="2" t="str">
        <x:v>Completed</x:v>
      </x:c>
      <x:c r="G43" s="11" t="n">
        <x:v>71.58</x:v>
      </x:c>
      <x:c r="H43" s="2" t="str">
        <x:v>USD</x:v>
      </x:c>
      <x:c r="I43" s="2" t="str">
        <x:v>Accepted</x:v>
      </x:c>
      <x:c r="J43" s="2" t="str">
        <x:v>Valid unique in-period order</x:v>
      </x:c>
      <x:c r="K43" s="2"/>
      <x:c r="L43" s="2" t="str">
        <x:v>Raw_POS!A15:E15</x:v>
      </x:c>
    </x:row>
    <x:row r="44" ht="23" customHeight="1">
      <x:c r="A44" s="2" t="str">
        <x:v>POS:016</x:v>
      </x:c>
      <x:c r="B44" s="2" t="str">
        <x:v>POS</x:v>
      </x:c>
      <x:c r="C44" s="2" t="n">
        <x:v>16</x:v>
      </x:c>
      <x:c r="D44" s="2" t="str">
        <x:v>O035</x:v>
      </x:c>
      <x:c r="E44" s="10" t="d">
        <x:v>2026-09-05T00:00:00.000Z</x:v>
      </x:c>
      <x:c r="F44" s="2" t="str">
        <x:v>Completed</x:v>
      </x:c>
      <x:c r="G44" s="11" t="n">
        <x:v>72.95</x:v>
      </x:c>
      <x:c r="H44" s="2" t="str">
        <x:v>USD</x:v>
      </x:c>
      <x:c r="I44" s="2" t="str">
        <x:v>Accepted</x:v>
      </x:c>
      <x:c r="J44" s="2" t="str">
        <x:v>Valid unique in-period order</x:v>
      </x:c>
      <x:c r="K44" s="2"/>
      <x:c r="L44" s="2" t="str">
        <x:v>Raw_POS!A16:E16</x:v>
      </x:c>
    </x:row>
    <x:row r="45" ht="23" customHeight="1">
      <x:c r="A45" s="2" t="str">
        <x:v>POS:017</x:v>
      </x:c>
      <x:c r="B45" s="2" t="str">
        <x:v>POS</x:v>
      </x:c>
      <x:c r="C45" s="2" t="n">
        <x:v>17</x:v>
      </x:c>
      <x:c r="D45" s="2" t="str">
        <x:v>O036</x:v>
      </x:c>
      <x:c r="E45" s="10" t="d">
        <x:v>2026-09-06T00:00:00.000Z</x:v>
      </x:c>
      <x:c r="F45" s="2" t="str">
        <x:v>Completed</x:v>
      </x:c>
      <x:c r="G45" s="11" t="n">
        <x:v>74.32</x:v>
      </x:c>
      <x:c r="H45" s="2" t="str">
        <x:v>USD</x:v>
      </x:c>
      <x:c r="I45" s="2" t="str">
        <x:v>Accepted</x:v>
      </x:c>
      <x:c r="J45" s="2" t="str">
        <x:v>Valid unique in-period order</x:v>
      </x:c>
      <x:c r="K45" s="2"/>
      <x:c r="L45" s="2" t="str">
        <x:v>Raw_POS!A17:E17</x:v>
      </x:c>
    </x:row>
    <x:row r="46" ht="23" customHeight="1">
      <x:c r="A46" s="2" t="str">
        <x:v>POS:018</x:v>
      </x:c>
      <x:c r="B46" s="2" t="str">
        <x:v>POS</x:v>
      </x:c>
      <x:c r="C46" s="2" t="n">
        <x:v>18</x:v>
      </x:c>
      <x:c r="D46" s="2" t="str">
        <x:v>O037</x:v>
      </x:c>
      <x:c r="E46" s="10" t="d">
        <x:v>2026-09-07T00:00:00.000Z</x:v>
      </x:c>
      <x:c r="F46" s="2" t="str">
        <x:v>Refunded</x:v>
      </x:c>
      <x:c r="G46" s="11" t="n">
        <x:v>75.69</x:v>
      </x:c>
      <x:c r="H46" s="2" t="str">
        <x:v>USD</x:v>
      </x:c>
      <x:c r="I46" s="2" t="str">
        <x:v>Accepted</x:v>
      </x:c>
      <x:c r="J46" s="2" t="str">
        <x:v>Valid unique in-period order</x:v>
      </x:c>
      <x:c r="K46" s="2"/>
      <x:c r="L46" s="2" t="str">
        <x:v>Raw_POS!A18:E18</x:v>
      </x:c>
    </x:row>
    <x:row r="47" ht="23" customHeight="1">
      <x:c r="A47" s="2" t="str">
        <x:v>POS:019</x:v>
      </x:c>
      <x:c r="B47" s="2" t="str">
        <x:v>POS</x:v>
      </x:c>
      <x:c r="C47" s="2" t="n">
        <x:v>19</x:v>
      </x:c>
      <x:c r="D47" s="2" t="str">
        <x:v>O038</x:v>
      </x:c>
      <x:c r="E47" s="10" t="d">
        <x:v>2026-09-08T00:00:00.000Z</x:v>
      </x:c>
      <x:c r="F47" s="2" t="str">
        <x:v>Pending</x:v>
      </x:c>
      <x:c r="G47" s="11" t="n">
        <x:v>77.06</x:v>
      </x:c>
      <x:c r="H47" s="2" t="str">
        <x:v>USD</x:v>
      </x:c>
      <x:c r="I47" s="2" t="str">
        <x:v>Accepted</x:v>
      </x:c>
      <x:c r="J47" s="2" t="str">
        <x:v>Valid unique in-period order</x:v>
      </x:c>
      <x:c r="K47" s="2"/>
      <x:c r="L47" s="2" t="str">
        <x:v>Raw_POS!A19:E19</x:v>
      </x:c>
    </x:row>
    <x:row r="48" ht="23" customHeight="1">
      <x:c r="A48" s="2" t="str">
        <x:v>POS:020</x:v>
      </x:c>
      <x:c r="B48" s="2" t="str">
        <x:v>POS</x:v>
      </x:c>
      <x:c r="C48" s="2" t="n">
        <x:v>20</x:v>
      </x:c>
      <x:c r="D48" s="2" t="str">
        <x:v>O039</x:v>
      </x:c>
      <x:c r="E48" s="10" t="d">
        <x:v>2026-09-09T00:00:00.000Z</x:v>
      </x:c>
      <x:c r="F48" s="2" t="str">
        <x:v>Completed</x:v>
      </x:c>
      <x:c r="G48" s="11" t="n">
        <x:v>78.43</x:v>
      </x:c>
      <x:c r="H48" s="2" t="str">
        <x:v>USD</x:v>
      </x:c>
      <x:c r="I48" s="2" t="str">
        <x:v>Accepted</x:v>
      </x:c>
      <x:c r="J48" s="2" t="str">
        <x:v>Valid unique in-period order</x:v>
      </x:c>
      <x:c r="K48" s="2"/>
      <x:c r="L48" s="2" t="str">
        <x:v>Raw_POS!A20:E20</x:v>
      </x:c>
    </x:row>
    <x:row r="49" ht="23" customHeight="1">
      <x:c r="A49" s="2" t="str">
        <x:v>POS:021</x:v>
      </x:c>
      <x:c r="B49" s="2" t="str">
        <x:v>POS</x:v>
      </x:c>
      <x:c r="C49" s="2" t="n">
        <x:v>21</x:v>
      </x:c>
      <x:c r="D49" s="2" t="str">
        <x:v>O040</x:v>
      </x:c>
      <x:c r="E49" s="10" t="d">
        <x:v>2026-09-10T00:00:00.000Z</x:v>
      </x:c>
      <x:c r="F49" s="2" t="str">
        <x:v>Cancelled</x:v>
      </x:c>
      <x:c r="G49" s="11" t="n">
        <x:v>79.8</x:v>
      </x:c>
      <x:c r="H49" s="2" t="str">
        <x:v>USD</x:v>
      </x:c>
      <x:c r="I49" s="2" t="str">
        <x:v>Accepted</x:v>
      </x:c>
      <x:c r="J49" s="2" t="str">
        <x:v>Valid unique in-period order</x:v>
      </x:c>
      <x:c r="K49" s="2"/>
      <x:c r="L49" s="2" t="str">
        <x:v>Raw_POS!A21:E21</x:v>
      </x:c>
    </x:row>
    <x:row r="50" ht="23" customHeight="1">
      <x:c r="A50" s="2" t="str">
        <x:v>POS:022</x:v>
      </x:c>
      <x:c r="B50" s="2" t="str">
        <x:v>POS</x:v>
      </x:c>
      <x:c r="C50" s="2" t="n">
        <x:v>22</x:v>
      </x:c>
      <x:c r="D50" s="2" t="str">
        <x:v>O005</x:v>
      </x:c>
      <x:c r="E50" s="10" t="d">
        <x:v>2026-09-05T00:00:00.000Z</x:v>
      </x:c>
      <x:c r="F50" s="2" t="str">
        <x:v>Completed</x:v>
      </x:c>
      <x:c r="G50" s="11" t="n">
        <x:v>31.85</x:v>
      </x:c>
      <x:c r="H50" s="2" t="str">
        <x:v>USD</x:v>
      </x:c>
      <x:c r="I50" s="2" t="str">
        <x:v>Duplicate</x:v>
      </x:c>
      <x:c r="J50" s="2" t="str">
        <x:v>Identical canonical order already retained</x:v>
      </x:c>
      <x:c r="K50" s="2" t="str">
        <x:v>Web:006</x:v>
      </x:c>
      <x:c r="L50" s="2" t="str">
        <x:v>Raw_POS!A22:E22</x:v>
      </x:c>
    </x:row>
    <x:row r="51" ht="23" customHeight="1">
      <x:c r="A51" s="2" t="str">
        <x:v>POS:023</x:v>
      </x:c>
      <x:c r="B51" s="2" t="str">
        <x:v>POS</x:v>
      </x:c>
      <x:c r="C51" s="2" t="n">
        <x:v>23</x:v>
      </x:c>
      <x:c r="D51" s="2" t="str">
        <x:v>O012</x:v>
      </x:c>
      <x:c r="E51" s="10" t="d">
        <x:v>2026-09-12T00:00:00.000Z</x:v>
      </x:c>
      <x:c r="F51" s="2" t="str">
        <x:v>Completed</x:v>
      </x:c>
      <x:c r="G51" s="11" t="n">
        <x:v>46.44</x:v>
      </x:c>
      <x:c r="H51" s="2" t="str">
        <x:v>USD</x:v>
      </x:c>
      <x:c r="I51" s="2" t="str">
        <x:v>Conflict</x:v>
      </x:c>
      <x:c r="J51" s="2" t="str">
        <x:v>Same order ID has conflicting snapshots; exclude every version</x:v>
      </x:c>
      <x:c r="K51" s="2" t="str">
        <x:v>Web:013, POS:023, Market:023</x:v>
      </x:c>
      <x:c r="L51" s="2" t="str">
        <x:v>Raw_POS!A23:E23</x:v>
      </x:c>
    </x:row>
    <x:row r="52" ht="23" customHeight="1">
      <x:c r="A52" s="2" t="str">
        <x:v>POS:024</x:v>
      </x:c>
      <x:c r="B52" s="2" t="str">
        <x:v>POS</x:v>
      </x:c>
      <x:c r="C52" s="2" t="n">
        <x:v>24</x:v>
      </x:c>
      <x:c r="D52" s="2" t="str">
        <x:v>O903</x:v>
      </x:c>
      <x:c r="E52" s="10" t="d">
        <x:v>2026-09-15T00:00:00.000Z</x:v>
      </x:c>
      <x:c r="F52" s="2"/>
      <x:c r="G52" s="11" t="n">
        <x:v>73</x:v>
      </x:c>
      <x:c r="H52" s="2" t="str">
        <x:v>USD</x:v>
      </x:c>
      <x:c r="I52" s="2" t="str">
        <x:v>Invalid</x:v>
      </x:c>
      <x:c r="J52" s="2" t="str">
        <x:v>Missing or unmapped status</x:v>
      </x:c>
      <x:c r="K52" s="2"/>
      <x:c r="L52" s="2" t="str">
        <x:v>Raw_POS!A24:E24</x:v>
      </x:c>
    </x:row>
    <x:row r="53" ht="23" customHeight="1">
      <x:c r="A53" s="2" t="str">
        <x:v>Market:002</x:v>
      </x:c>
      <x:c r="B53" s="2" t="str">
        <x:v>Market</x:v>
      </x:c>
      <x:c r="C53" s="2" t="n">
        <x:v>2</x:v>
      </x:c>
      <x:c r="D53" s="2" t="str">
        <x:v>O041</x:v>
      </x:c>
      <x:c r="E53" s="10" t="d">
        <x:v>2026-09-11T00:00:00.000Z</x:v>
      </x:c>
      <x:c r="F53" s="2" t="str">
        <x:v>Completed</x:v>
      </x:c>
      <x:c r="G53" s="11" t="n">
        <x:v>81.17</x:v>
      </x:c>
      <x:c r="H53" s="2" t="str">
        <x:v>USD</x:v>
      </x:c>
      <x:c r="I53" s="2" t="str">
        <x:v>Accepted</x:v>
      </x:c>
      <x:c r="J53" s="2" t="str">
        <x:v>Valid unique in-period order</x:v>
      </x:c>
      <x:c r="K53" s="2"/>
      <x:c r="L53" s="2" t="str">
        <x:v>Raw_Market!A2:E2</x:v>
      </x:c>
    </x:row>
    <x:row r="54" ht="23" customHeight="1">
      <x:c r="A54" s="2" t="str">
        <x:v>Market:003</x:v>
      </x:c>
      <x:c r="B54" s="2" t="str">
        <x:v>Market</x:v>
      </x:c>
      <x:c r="C54" s="2" t="n">
        <x:v>3</x:v>
      </x:c>
      <x:c r="D54" s="2" t="str">
        <x:v>O042</x:v>
      </x:c>
      <x:c r="E54" s="10" t="d">
        <x:v>2026-09-12T00:00:00.000Z</x:v>
      </x:c>
      <x:c r="F54" s="2" t="str">
        <x:v>Completed</x:v>
      </x:c>
      <x:c r="G54" s="11" t="n">
        <x:v>82.54</x:v>
      </x:c>
      <x:c r="H54" s="2" t="str">
        <x:v>USD</x:v>
      </x:c>
      <x:c r="I54" s="2" t="str">
        <x:v>Accepted</x:v>
      </x:c>
      <x:c r="J54" s="2" t="str">
        <x:v>Valid unique in-period order</x:v>
      </x:c>
      <x:c r="K54" s="2"/>
      <x:c r="L54" s="2" t="str">
        <x:v>Raw_Market!A3:E3</x:v>
      </x:c>
    </x:row>
    <x:row r="55" ht="23" customHeight="1">
      <x:c r="A55" s="2" t="str">
        <x:v>Market:004</x:v>
      </x:c>
      <x:c r="B55" s="2" t="str">
        <x:v>Market</x:v>
      </x:c>
      <x:c r="C55" s="2" t="n">
        <x:v>4</x:v>
      </x:c>
      <x:c r="D55" s="2" t="str">
        <x:v>O043</x:v>
      </x:c>
      <x:c r="E55" s="10" t="d">
        <x:v>2026-09-13T00:00:00.000Z</x:v>
      </x:c>
      <x:c r="F55" s="2" t="str">
        <x:v>Completed</x:v>
      </x:c>
      <x:c r="G55" s="11" t="n">
        <x:v>83.91</x:v>
      </x:c>
      <x:c r="H55" s="2" t="str">
        <x:v>USD</x:v>
      </x:c>
      <x:c r="I55" s="2" t="str">
        <x:v>Accepted</x:v>
      </x:c>
      <x:c r="J55" s="2" t="str">
        <x:v>Valid unique in-period order</x:v>
      </x:c>
      <x:c r="K55" s="2"/>
      <x:c r="L55" s="2" t="str">
        <x:v>Raw_Market!A4:E4</x:v>
      </x:c>
    </x:row>
    <x:row r="56" ht="23" customHeight="1">
      <x:c r="A56" s="2" t="str">
        <x:v>Market:005</x:v>
      </x:c>
      <x:c r="B56" s="2" t="str">
        <x:v>Market</x:v>
      </x:c>
      <x:c r="C56" s="2" t="n">
        <x:v>5</x:v>
      </x:c>
      <x:c r="D56" s="2" t="str">
        <x:v>O044</x:v>
      </x:c>
      <x:c r="E56" s="10" t="d">
        <x:v>2026-09-14T00:00:00.000Z</x:v>
      </x:c>
      <x:c r="F56" s="2" t="str">
        <x:v>Completed</x:v>
      </x:c>
      <x:c r="G56" s="11" t="n">
        <x:v>85.28</x:v>
      </x:c>
      <x:c r="H56" s="2" t="str">
        <x:v>USD</x:v>
      </x:c>
      <x:c r="I56" s="2" t="str">
        <x:v>Accepted</x:v>
      </x:c>
      <x:c r="J56" s="2" t="str">
        <x:v>Valid unique in-period order</x:v>
      </x:c>
      <x:c r="K56" s="2"/>
      <x:c r="L56" s="2" t="str">
        <x:v>Raw_Market!A5:E5</x:v>
      </x:c>
    </x:row>
    <x:row r="57" ht="23" customHeight="1">
      <x:c r="A57" s="2" t="str">
        <x:v>Market:006</x:v>
      </x:c>
      <x:c r="B57" s="2" t="str">
        <x:v>Market</x:v>
      </x:c>
      <x:c r="C57" s="2" t="n">
        <x:v>6</x:v>
      </x:c>
      <x:c r="D57" s="2" t="str">
        <x:v>O045</x:v>
      </x:c>
      <x:c r="E57" s="10" t="d">
        <x:v>2026-09-15T00:00:00.000Z</x:v>
      </x:c>
      <x:c r="F57" s="2" t="str">
        <x:v>Completed</x:v>
      </x:c>
      <x:c r="G57" s="11" t="n">
        <x:v>86.65</x:v>
      </x:c>
      <x:c r="H57" s="2" t="str">
        <x:v>USD</x:v>
      </x:c>
      <x:c r="I57" s="2" t="str">
        <x:v>Accepted</x:v>
      </x:c>
      <x:c r="J57" s="2" t="str">
        <x:v>Valid unique in-period order</x:v>
      </x:c>
      <x:c r="K57" s="2"/>
      <x:c r="L57" s="2" t="str">
        <x:v>Raw_Market!A6:E6</x:v>
      </x:c>
    </x:row>
    <x:row r="58" ht="23" customHeight="1">
      <x:c r="A58" s="2" t="str">
        <x:v>Market:007</x:v>
      </x:c>
      <x:c r="B58" s="2" t="str">
        <x:v>Market</x:v>
      </x:c>
      <x:c r="C58" s="2" t="n">
        <x:v>7</x:v>
      </x:c>
      <x:c r="D58" s="2" t="str">
        <x:v>O046</x:v>
      </x:c>
      <x:c r="E58" s="10" t="d">
        <x:v>2026-09-16T00:00:00.000Z</x:v>
      </x:c>
      <x:c r="F58" s="2" t="str">
        <x:v>Completed</x:v>
      </x:c>
      <x:c r="G58" s="11" t="n">
        <x:v>88.02</x:v>
      </x:c>
      <x:c r="H58" s="2" t="str">
        <x:v>USD</x:v>
      </x:c>
      <x:c r="I58" s="2" t="str">
        <x:v>Accepted</x:v>
      </x:c>
      <x:c r="J58" s="2" t="str">
        <x:v>Valid unique in-period order</x:v>
      </x:c>
      <x:c r="K58" s="2"/>
      <x:c r="L58" s="2" t="str">
        <x:v>Raw_Market!A7:E7</x:v>
      </x:c>
    </x:row>
    <x:row r="59" ht="23" customHeight="1">
      <x:c r="A59" s="2" t="str">
        <x:v>Market:008</x:v>
      </x:c>
      <x:c r="B59" s="2" t="str">
        <x:v>Market</x:v>
      </x:c>
      <x:c r="C59" s="2" t="n">
        <x:v>8</x:v>
      </x:c>
      <x:c r="D59" s="2" t="str">
        <x:v>O047</x:v>
      </x:c>
      <x:c r="E59" s="10" t="d">
        <x:v>2026-09-17T00:00:00.000Z</x:v>
      </x:c>
      <x:c r="F59" s="2" t="str">
        <x:v>Refunded</x:v>
      </x:c>
      <x:c r="G59" s="11" t="n">
        <x:v>89.39</x:v>
      </x:c>
      <x:c r="H59" s="2" t="str">
        <x:v>USD</x:v>
      </x:c>
      <x:c r="I59" s="2" t="str">
        <x:v>Accepted</x:v>
      </x:c>
      <x:c r="J59" s="2" t="str">
        <x:v>Valid unique in-period order</x:v>
      </x:c>
      <x:c r="K59" s="2"/>
      <x:c r="L59" s="2" t="str">
        <x:v>Raw_Market!A8:E8</x:v>
      </x:c>
    </x:row>
    <x:row r="60" ht="23" customHeight="1">
      <x:c r="A60" s="2" t="str">
        <x:v>Market:009</x:v>
      </x:c>
      <x:c r="B60" s="2" t="str">
        <x:v>Market</x:v>
      </x:c>
      <x:c r="C60" s="2" t="n">
        <x:v>9</x:v>
      </x:c>
      <x:c r="D60" s="2" t="str">
        <x:v>O048</x:v>
      </x:c>
      <x:c r="E60" s="10" t="d">
        <x:v>2026-09-18T00:00:00.000Z</x:v>
      </x:c>
      <x:c r="F60" s="2" t="str">
        <x:v>Pending</x:v>
      </x:c>
      <x:c r="G60" s="11" t="n">
        <x:v>90.76</x:v>
      </x:c>
      <x:c r="H60" s="2" t="str">
        <x:v>USD</x:v>
      </x:c>
      <x:c r="I60" s="2" t="str">
        <x:v>Accepted</x:v>
      </x:c>
      <x:c r="J60" s="2" t="str">
        <x:v>Valid unique in-period order</x:v>
      </x:c>
      <x:c r="K60" s="2"/>
      <x:c r="L60" s="2" t="str">
        <x:v>Raw_Market!A9:E9</x:v>
      </x:c>
    </x:row>
    <x:row r="61" ht="23" customHeight="1">
      <x:c r="A61" s="2" t="str">
        <x:v>Market:010</x:v>
      </x:c>
      <x:c r="B61" s="2" t="str">
        <x:v>Market</x:v>
      </x:c>
      <x:c r="C61" s="2" t="n">
        <x:v>10</x:v>
      </x:c>
      <x:c r="D61" s="2" t="str">
        <x:v>O049</x:v>
      </x:c>
      <x:c r="E61" s="10" t="d">
        <x:v>2026-09-19T00:00:00.000Z</x:v>
      </x:c>
      <x:c r="F61" s="2" t="str">
        <x:v>Completed</x:v>
      </x:c>
      <x:c r="G61" s="11" t="n">
        <x:v>92.13</x:v>
      </x:c>
      <x:c r="H61" s="2" t="str">
        <x:v>USD</x:v>
      </x:c>
      <x:c r="I61" s="2" t="str">
        <x:v>Accepted</x:v>
      </x:c>
      <x:c r="J61" s="2" t="str">
        <x:v>Valid unique in-period order</x:v>
      </x:c>
      <x:c r="K61" s="2"/>
      <x:c r="L61" s="2" t="str">
        <x:v>Raw_Market!A10:E10</x:v>
      </x:c>
    </x:row>
    <x:row r="62" ht="23" customHeight="1">
      <x:c r="A62" s="2" t="str">
        <x:v>Market:011</x:v>
      </x:c>
      <x:c r="B62" s="2" t="str">
        <x:v>Market</x:v>
      </x:c>
      <x:c r="C62" s="2" t="n">
        <x:v>11</x:v>
      </x:c>
      <x:c r="D62" s="2" t="str">
        <x:v>O050</x:v>
      </x:c>
      <x:c r="E62" s="10" t="d">
        <x:v>2026-09-20T00:00:00.000Z</x:v>
      </x:c>
      <x:c r="F62" s="2" t="str">
        <x:v>Cancelled</x:v>
      </x:c>
      <x:c r="G62" s="11" t="n">
        <x:v>93.5</x:v>
      </x:c>
      <x:c r="H62" s="2" t="str">
        <x:v>USD</x:v>
      </x:c>
      <x:c r="I62" s="2" t="str">
        <x:v>Accepted</x:v>
      </x:c>
      <x:c r="J62" s="2" t="str">
        <x:v>Valid unique in-period order</x:v>
      </x:c>
      <x:c r="K62" s="2"/>
      <x:c r="L62" s="2" t="str">
        <x:v>Raw_Market!A11:E11</x:v>
      </x:c>
    </x:row>
    <x:row r="63" ht="23" customHeight="1">
      <x:c r="A63" s="2" t="str">
        <x:v>Market:012</x:v>
      </x:c>
      <x:c r="B63" s="2" t="str">
        <x:v>Market</x:v>
      </x:c>
      <x:c r="C63" s="2" t="n">
        <x:v>12</x:v>
      </x:c>
      <x:c r="D63" s="2" t="str">
        <x:v>O051</x:v>
      </x:c>
      <x:c r="E63" s="10" t="d">
        <x:v>2026-09-21T00:00:00.000Z</x:v>
      </x:c>
      <x:c r="F63" s="2" t="str">
        <x:v>Completed</x:v>
      </x:c>
      <x:c r="G63" s="11" t="n">
        <x:v>94.87</x:v>
      </x:c>
      <x:c r="H63" s="2" t="str">
        <x:v>USD</x:v>
      </x:c>
      <x:c r="I63" s="2" t="str">
        <x:v>Accepted</x:v>
      </x:c>
      <x:c r="J63" s="2" t="str">
        <x:v>Valid unique in-period order</x:v>
      </x:c>
      <x:c r="K63" s="2"/>
      <x:c r="L63" s="2" t="str">
        <x:v>Raw_Market!A12:E12</x:v>
      </x:c>
    </x:row>
    <x:row r="64" ht="23" customHeight="1">
      <x:c r="A64" s="2" t="str">
        <x:v>Market:013</x:v>
      </x:c>
      <x:c r="B64" s="2" t="str">
        <x:v>Market</x:v>
      </x:c>
      <x:c r="C64" s="2" t="n">
        <x:v>13</x:v>
      </x:c>
      <x:c r="D64" s="2" t="str">
        <x:v>O052</x:v>
      </x:c>
      <x:c r="E64" s="10" t="d">
        <x:v>2026-09-22T00:00:00.000Z</x:v>
      </x:c>
      <x:c r="F64" s="2" t="str">
        <x:v>Completed</x:v>
      </x:c>
      <x:c r="G64" s="11" t="n">
        <x:v>96.24</x:v>
      </x:c>
      <x:c r="H64" s="2" t="str">
        <x:v>USD</x:v>
      </x:c>
      <x:c r="I64" s="2" t="str">
        <x:v>Accepted</x:v>
      </x:c>
      <x:c r="J64" s="2" t="str">
        <x:v>Valid unique in-period order</x:v>
      </x:c>
      <x:c r="K64" s="2"/>
      <x:c r="L64" s="2" t="str">
        <x:v>Raw_Market!A13:E13</x:v>
      </x:c>
    </x:row>
    <x:row r="65" ht="23" customHeight="1">
      <x:c r="A65" s="2" t="str">
        <x:v>Market:014</x:v>
      </x:c>
      <x:c r="B65" s="2" t="str">
        <x:v>Market</x:v>
      </x:c>
      <x:c r="C65" s="2" t="n">
        <x:v>14</x:v>
      </x:c>
      <x:c r="D65" s="2" t="str">
        <x:v>O053</x:v>
      </x:c>
      <x:c r="E65" s="10" t="d">
        <x:v>2026-09-23T00:00:00.000Z</x:v>
      </x:c>
      <x:c r="F65" s="2" t="str">
        <x:v>Completed</x:v>
      </x:c>
      <x:c r="G65" s="11" t="n">
        <x:v>97.61</x:v>
      </x:c>
      <x:c r="H65" s="2" t="str">
        <x:v>USD</x:v>
      </x:c>
      <x:c r="I65" s="2" t="str">
        <x:v>Accepted</x:v>
      </x:c>
      <x:c r="J65" s="2" t="str">
        <x:v>Valid unique in-period order</x:v>
      </x:c>
      <x:c r="K65" s="2"/>
      <x:c r="L65" s="2" t="str">
        <x:v>Raw_Market!A14:E14</x:v>
      </x:c>
    </x:row>
    <x:row r="66" ht="23" customHeight="1">
      <x:c r="A66" s="2" t="str">
        <x:v>Market:015</x:v>
      </x:c>
      <x:c r="B66" s="2" t="str">
        <x:v>Market</x:v>
      </x:c>
      <x:c r="C66" s="2" t="n">
        <x:v>15</x:v>
      </x:c>
      <x:c r="D66" s="2" t="str">
        <x:v>O054</x:v>
      </x:c>
      <x:c r="E66" s="10" t="d">
        <x:v>2026-09-24T00:00:00.000Z</x:v>
      </x:c>
      <x:c r="F66" s="2" t="str">
        <x:v>Completed</x:v>
      </x:c>
      <x:c r="G66" s="11" t="n">
        <x:v>98.98</x:v>
      </x:c>
      <x:c r="H66" s="2" t="str">
        <x:v>USD</x:v>
      </x:c>
      <x:c r="I66" s="2" t="str">
        <x:v>Accepted</x:v>
      </x:c>
      <x:c r="J66" s="2" t="str">
        <x:v>Valid unique in-period order</x:v>
      </x:c>
      <x:c r="K66" s="2"/>
      <x:c r="L66" s="2" t="str">
        <x:v>Raw_Market!A15:E15</x:v>
      </x:c>
    </x:row>
    <x:row r="67" ht="23" customHeight="1">
      <x:c r="A67" s="2" t="str">
        <x:v>Market:016</x:v>
      </x:c>
      <x:c r="B67" s="2" t="str">
        <x:v>Market</x:v>
      </x:c>
      <x:c r="C67" s="2" t="n">
        <x:v>16</x:v>
      </x:c>
      <x:c r="D67" s="2" t="str">
        <x:v>O055</x:v>
      </x:c>
      <x:c r="E67" s="10" t="d">
        <x:v>2026-09-25T00:00:00.000Z</x:v>
      </x:c>
      <x:c r="F67" s="2" t="str">
        <x:v>Completed</x:v>
      </x:c>
      <x:c r="G67" s="11" t="n">
        <x:v>100.35</x:v>
      </x:c>
      <x:c r="H67" s="2" t="str">
        <x:v>USD</x:v>
      </x:c>
      <x:c r="I67" s="2" t="str">
        <x:v>Accepted</x:v>
      </x:c>
      <x:c r="J67" s="2" t="str">
        <x:v>Valid unique in-period order</x:v>
      </x:c>
      <x:c r="K67" s="2"/>
      <x:c r="L67" s="2" t="str">
        <x:v>Raw_Market!A16:E16</x:v>
      </x:c>
    </x:row>
    <x:row r="68" ht="23" customHeight="1">
      <x:c r="A68" s="2" t="str">
        <x:v>Market:017</x:v>
      </x:c>
      <x:c r="B68" s="2" t="str">
        <x:v>Market</x:v>
      </x:c>
      <x:c r="C68" s="2" t="n">
        <x:v>17</x:v>
      </x:c>
      <x:c r="D68" s="2" t="str">
        <x:v>O056</x:v>
      </x:c>
      <x:c r="E68" s="10" t="d">
        <x:v>2026-09-26T00:00:00.000Z</x:v>
      </x:c>
      <x:c r="F68" s="2" t="str">
        <x:v>Completed</x:v>
      </x:c>
      <x:c r="G68" s="11" t="n">
        <x:v>101.72</x:v>
      </x:c>
      <x:c r="H68" s="2" t="str">
        <x:v>USD</x:v>
      </x:c>
      <x:c r="I68" s="2" t="str">
        <x:v>Accepted</x:v>
      </x:c>
      <x:c r="J68" s="2" t="str">
        <x:v>Valid unique in-period order</x:v>
      </x:c>
      <x:c r="K68" s="2"/>
      <x:c r="L68" s="2" t="str">
        <x:v>Raw_Market!A17:E17</x:v>
      </x:c>
    </x:row>
    <x:row r="69" ht="23" customHeight="1">
      <x:c r="A69" s="2" t="str">
        <x:v>Market:018</x:v>
      </x:c>
      <x:c r="B69" s="2" t="str">
        <x:v>Market</x:v>
      </x:c>
      <x:c r="C69" s="2" t="n">
        <x:v>18</x:v>
      </x:c>
      <x:c r="D69" s="2" t="str">
        <x:v>O057</x:v>
      </x:c>
      <x:c r="E69" s="10" t="d">
        <x:v>2026-09-27T00:00:00.000Z</x:v>
      </x:c>
      <x:c r="F69" s="2" t="str">
        <x:v>Refunded</x:v>
      </x:c>
      <x:c r="G69" s="11" t="n">
        <x:v>103.09</x:v>
      </x:c>
      <x:c r="H69" s="2" t="str">
        <x:v>USD</x:v>
      </x:c>
      <x:c r="I69" s="2" t="str">
        <x:v>Accepted</x:v>
      </x:c>
      <x:c r="J69" s="2" t="str">
        <x:v>Valid unique in-period order</x:v>
      </x:c>
      <x:c r="K69" s="2"/>
      <x:c r="L69" s="2" t="str">
        <x:v>Raw_Market!A18:E18</x:v>
      </x:c>
    </x:row>
    <x:row r="70" ht="23" customHeight="1">
      <x:c r="A70" s="2" t="str">
        <x:v>Market:019</x:v>
      </x:c>
      <x:c r="B70" s="2" t="str">
        <x:v>Market</x:v>
      </x:c>
      <x:c r="C70" s="2" t="n">
        <x:v>19</x:v>
      </x:c>
      <x:c r="D70" s="2" t="str">
        <x:v>O058</x:v>
      </x:c>
      <x:c r="E70" s="10" t="d">
        <x:v>2026-09-28T00:00:00.000Z</x:v>
      </x:c>
      <x:c r="F70" s="2" t="str">
        <x:v>Pending</x:v>
      </x:c>
      <x:c r="G70" s="11" t="n">
        <x:v>104.46</x:v>
      </x:c>
      <x:c r="H70" s="2" t="str">
        <x:v>USD</x:v>
      </x:c>
      <x:c r="I70" s="2" t="str">
        <x:v>Accepted</x:v>
      </x:c>
      <x:c r="J70" s="2" t="str">
        <x:v>Valid unique in-period order</x:v>
      </x:c>
      <x:c r="K70" s="2"/>
      <x:c r="L70" s="2" t="str">
        <x:v>Raw_Market!A19:E19</x:v>
      </x:c>
    </x:row>
    <x:row r="71" ht="23" customHeight="1">
      <x:c r="A71" s="2" t="str">
        <x:v>Market:020</x:v>
      </x:c>
      <x:c r="B71" s="2" t="str">
        <x:v>Market</x:v>
      </x:c>
      <x:c r="C71" s="2" t="n">
        <x:v>20</x:v>
      </x:c>
      <x:c r="D71" s="2" t="str">
        <x:v>O059</x:v>
      </x:c>
      <x:c r="E71" s="10" t="d">
        <x:v>2026-09-29T00:00:00.000Z</x:v>
      </x:c>
      <x:c r="F71" s="2" t="str">
        <x:v>Completed</x:v>
      </x:c>
      <x:c r="G71" s="11" t="n">
        <x:v>105.83</x:v>
      </x:c>
      <x:c r="H71" s="2" t="str">
        <x:v>USD</x:v>
      </x:c>
      <x:c r="I71" s="2" t="str">
        <x:v>Accepted</x:v>
      </x:c>
      <x:c r="J71" s="2" t="str">
        <x:v>Valid unique in-period order</x:v>
      </x:c>
      <x:c r="K71" s="2"/>
      <x:c r="L71" s="2" t="str">
        <x:v>Raw_Market!A20:E20</x:v>
      </x:c>
    </x:row>
    <x:row r="72" ht="23" customHeight="1">
      <x:c r="A72" s="2" t="str">
        <x:v>Market:021</x:v>
      </x:c>
      <x:c r="B72" s="2" t="str">
        <x:v>Market</x:v>
      </x:c>
      <x:c r="C72" s="2" t="n">
        <x:v>21</x:v>
      </x:c>
      <x:c r="D72" s="2" t="str">
        <x:v>O060</x:v>
      </x:c>
      <x:c r="E72" s="10" t="d">
        <x:v>2026-09-30T00:00:00.000Z</x:v>
      </x:c>
      <x:c r="F72" s="2" t="str">
        <x:v>Cancelled</x:v>
      </x:c>
      <x:c r="G72" s="11" t="n">
        <x:v>107.2</x:v>
      </x:c>
      <x:c r="H72" s="2" t="str">
        <x:v>USD</x:v>
      </x:c>
      <x:c r="I72" s="2" t="str">
        <x:v>Accepted</x:v>
      </x:c>
      <x:c r="J72" s="2" t="str">
        <x:v>Valid unique in-period order</x:v>
      </x:c>
      <x:c r="K72" s="2"/>
      <x:c r="L72" s="2" t="str">
        <x:v>Raw_Market!A21:E21</x:v>
      </x:c>
    </x:row>
    <x:row r="73" ht="23" customHeight="1">
      <x:c r="A73" s="2" t="str">
        <x:v>Market:022</x:v>
      </x:c>
      <x:c r="B73" s="2" t="str">
        <x:v>Market</x:v>
      </x:c>
      <x:c r="C73" s="2" t="n">
        <x:v>22</x:v>
      </x:c>
      <x:c r="D73" s="2" t="str">
        <x:v>O030</x:v>
      </x:c>
      <x:c r="E73" s="10" t="d">
        <x:v>2026-09-30T00:00:00.000Z</x:v>
      </x:c>
      <x:c r="F73" s="2" t="str">
        <x:v>Cancelled</x:v>
      </x:c>
      <x:c r="G73" s="11" t="n">
        <x:v>66.1</x:v>
      </x:c>
      <x:c r="H73" s="2" t="str">
        <x:v>USD</x:v>
      </x:c>
      <x:c r="I73" s="2" t="str">
        <x:v>Duplicate</x:v>
      </x:c>
      <x:c r="J73" s="2" t="str">
        <x:v>Identical canonical order already retained</x:v>
      </x:c>
      <x:c r="K73" s="2" t="str">
        <x:v>POS:011</x:v>
      </x:c>
      <x:c r="L73" s="2" t="str">
        <x:v>Raw_Market!A22:E22</x:v>
      </x:c>
    </x:row>
    <x:row r="74" ht="23" customHeight="1">
      <x:c r="A74" s="2" t="str">
        <x:v>Market:023</x:v>
      </x:c>
      <x:c r="B74" s="2" t="str">
        <x:v>Market</x:v>
      </x:c>
      <x:c r="C74" s="2" t="n">
        <x:v>23</x:v>
      </x:c>
      <x:c r="D74" s="2" t="str">
        <x:v>O012</x:v>
      </x:c>
      <x:c r="E74" s="10" t="d">
        <x:v>2026-09-12T00:00:00.000Z</x:v>
      </x:c>
      <x:c r="F74" s="2" t="str">
        <x:v>Completed</x:v>
      </x:c>
      <x:c r="G74" s="11" t="n">
        <x:v>41.44</x:v>
      </x:c>
      <x:c r="H74" s="2" t="str">
        <x:v>USD</x:v>
      </x:c>
      <x:c r="I74" s="2" t="str">
        <x:v>Conflict</x:v>
      </x:c>
      <x:c r="J74" s="2" t="str">
        <x:v>Same order ID has conflicting snapshots; exclude every version</x:v>
      </x:c>
      <x:c r="K74" s="2" t="str">
        <x:v>Web:013, POS:023, Market:023</x:v>
      </x:c>
      <x:c r="L74" s="2" t="str">
        <x:v>Raw_Market!A23:E23</x:v>
      </x:c>
    </x:row>
    <x:row r="75" ht="23" customHeight="1">
      <x:c r="A75" s="2" t="str">
        <x:v>Market:024</x:v>
      </x:c>
      <x:c r="B75" s="2" t="str">
        <x:v>Market</x:v>
      </x:c>
      <x:c r="C75" s="2" t="n">
        <x:v>24</x:v>
      </x:c>
      <x:c r="D75" s="2" t="str">
        <x:v>O904</x:v>
      </x:c>
      <x:c r="E75" s="10" t="d">
        <x:v>2026-10-01T00:00:00.000Z</x:v>
      </x:c>
      <x:c r="F75" s="2" t="str">
        <x:v>Completed</x:v>
      </x:c>
      <x:c r="G75" s="11" t="n">
        <x:v>88</x:v>
      </x:c>
      <x:c r="H75" s="2" t="str">
        <x:v>USD</x:v>
      </x:c>
      <x:c r="I75" s="2" t="str">
        <x:v>Outside period</x:v>
      </x:c>
      <x:c r="J75" s="2" t="str">
        <x:v>Order date outside September 2026</x:v>
      </x:c>
      <x:c r="K75" s="2"/>
      <x:c r="L75" s="2" t="str">
        <x:v>Raw_Market!A24:E24</x:v>
      </x:c>
    </x:row>
    <x:row r="76" ht="23" customHeight="1">
      <x:c r="A76" s="2" t="str">
        <x:v>Market:025</x:v>
      </x:c>
      <x:c r="B76" s="2" t="str">
        <x:v>Market</x:v>
      </x:c>
      <x:c r="C76" s="2" t="n">
        <x:v>25</x:v>
      </x:c>
      <x:c r="D76" s="2" t="str">
        <x:v>O905</x:v>
      </x:c>
      <x:c r="E76" s="10" t="d">
        <x:v>2026-09-16T00:00:00.000Z</x:v>
      </x:c>
      <x:c r="F76" s="2" t="str">
        <x:v>Completed</x:v>
      </x:c>
      <x:c r="G76" s="11" t="n">
        <x:v>-10</x:v>
      </x:c>
      <x:c r="H76" s="2" t="str">
        <x:v>USD</x:v>
      </x:c>
      <x:c r="I76" s="2" t="str">
        <x:v>Invalid</x:v>
      </x:c>
      <x:c r="J76" s="2" t="str">
        <x:v>Negative amount not allowed</x:v>
      </x:c>
      <x:c r="K76" s="2"/>
      <x:c r="L76" s="2" t="str">
        <x:v>Raw_Market!A25:E25</x:v>
      </x:c>
    </x:row>
  </x:sheetData>
  <x:conditionalFormatting sqref="I6:I76">
    <x:cfRule type="containsText" dxfId="0" priority="1" operator="containsText" text="Conflict"/>
    <x:cfRule type="containsText" dxfId="1" priority="2" operator="containsText" text="Invalid"/>
  </x:conditionalFormatting>
  <x:pageMargins left="0.7" right="0.7" top="0.75" bottom="0.75" header="0.3" footer="0.3"/>
  <x:tableParts count="1">
    <x:tablePart xmlns:r="http://schemas.openxmlformats.org/officeDocument/2006/relationships" r:id="Rf650cdf07f47428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32" customHeight="1">
      <x:c r="A1" s="6" t="str">
        <x:v>order_id</x:v>
      </x:c>
      <x:c r="B1" s="6" t="str">
        <x:v>order_date</x:v>
      </x:c>
      <x:c r="C1" s="6" t="str">
        <x:v>status</x:v>
      </x:c>
      <x:c r="D1" s="6" t="str">
        <x:v>amount_usd</x:v>
      </x:c>
      <x:c r="E1" s="6" t="str">
        <x:v>currency</x:v>
      </x:c>
    </x:row>
    <x:row r="2" ht="23" customHeight="1">
      <x:c r="A2" s="7" t="str">
        <x:v>O001</x:v>
      </x:c>
      <x:c r="B2" s="7" t="str">
        <x:v>2026-09-01</x:v>
      </x:c>
      <x:c r="C2" s="7" t="str">
        <x:v>COMPLETED</x:v>
      </x:c>
      <x:c r="D2" s="7" t="str">
        <x:v>26.37</x:v>
      </x:c>
      <x:c r="E2" s="7" t="str">
        <x:v>USD</x:v>
      </x:c>
    </x:row>
    <x:row r="3" ht="23" customHeight="1">
      <x:c r="A3" s="7" t="str">
        <x:v>O002</x:v>
      </x:c>
      <x:c r="B3" s="7" t="str">
        <x:v>2026-09-02</x:v>
      </x:c>
      <x:c r="C3" s="7" t="str">
        <x:v>COMPLETED</x:v>
      </x:c>
      <x:c r="D3" s="7" t="str">
        <x:v>27.74</x:v>
      </x:c>
      <x:c r="E3" s="7" t="str">
        <x:v>USD</x:v>
      </x:c>
    </x:row>
    <x:row r="4" ht="23" customHeight="1">
      <x:c r="A4" s="7" t="str">
        <x:v>O003</x:v>
      </x:c>
      <x:c r="B4" s="7" t="str">
        <x:v>2026-09-03</x:v>
      </x:c>
      <x:c r="C4" s="7" t="str">
        <x:v>COMPLETED</x:v>
      </x:c>
      <x:c r="D4" s="7" t="str">
        <x:v>29.11</x:v>
      </x:c>
      <x:c r="E4" s="7" t="str">
        <x:v>USD</x:v>
      </x:c>
    </x:row>
    <x:row r="5" ht="23" customHeight="1">
      <x:c r="A5" s="7" t="str">
        <x:v>O004</x:v>
      </x:c>
      <x:c r="B5" s="7" t="str">
        <x:v>2026-09-04</x:v>
      </x:c>
      <x:c r="C5" s="7" t="str">
        <x:v>COMPLETED</x:v>
      </x:c>
      <x:c r="D5" s="7" t="str">
        <x:v>30.48</x:v>
      </x:c>
      <x:c r="E5" s="7" t="str">
        <x:v>USD</x:v>
      </x:c>
    </x:row>
    <x:row r="6" ht="23" customHeight="1">
      <x:c r="A6" s="7" t="str">
        <x:v>O005</x:v>
      </x:c>
      <x:c r="B6" s="7" t="str">
        <x:v>2026-09-05</x:v>
      </x:c>
      <x:c r="C6" s="7" t="str">
        <x:v>COMPLETED</x:v>
      </x:c>
      <x:c r="D6" s="7" t="str">
        <x:v>31.85</x:v>
      </x:c>
      <x:c r="E6" s="7" t="str">
        <x:v>USD</x:v>
      </x:c>
    </x:row>
    <x:row r="7" ht="23" customHeight="1">
      <x:c r="A7" s="7" t="str">
        <x:v>O006</x:v>
      </x:c>
      <x:c r="B7" s="7" t="str">
        <x:v>2026-09-06</x:v>
      </x:c>
      <x:c r="C7" s="7" t="str">
        <x:v>COMPLETED</x:v>
      </x:c>
      <x:c r="D7" s="7" t="str">
        <x:v>33.22</x:v>
      </x:c>
      <x:c r="E7" s="7" t="str">
        <x:v>USD</x:v>
      </x:c>
    </x:row>
    <x:row r="8" ht="23" customHeight="1">
      <x:c r="A8" s="7" t="str">
        <x:v>O007</x:v>
      </x:c>
      <x:c r="B8" s="7" t="str">
        <x:v>2026-09-07</x:v>
      </x:c>
      <x:c r="C8" s="7" t="str">
        <x:v>REFUNDED</x:v>
      </x:c>
      <x:c r="D8" s="7" t="str">
        <x:v>34.59</x:v>
      </x:c>
      <x:c r="E8" s="7" t="str">
        <x:v>USD</x:v>
      </x:c>
    </x:row>
    <x:row r="9" ht="23" customHeight="1">
      <x:c r="A9" s="7" t="str">
        <x:v>O008</x:v>
      </x:c>
      <x:c r="B9" s="7" t="str">
        <x:v>2026-09-08</x:v>
      </x:c>
      <x:c r="C9" s="7" t="str">
        <x:v>PENDING</x:v>
      </x:c>
      <x:c r="D9" s="7" t="str">
        <x:v>35.96</x:v>
      </x:c>
      <x:c r="E9" s="7" t="str">
        <x:v>USD</x:v>
      </x:c>
    </x:row>
    <x:row r="10" ht="23" customHeight="1">
      <x:c r="A10" s="7" t="str">
        <x:v>O009</x:v>
      </x:c>
      <x:c r="B10" s="7" t="str">
        <x:v>2026-09-09</x:v>
      </x:c>
      <x:c r="C10" s="7" t="str">
        <x:v>COMPLETED</x:v>
      </x:c>
      <x:c r="D10" s="7" t="str">
        <x:v>37.33</x:v>
      </x:c>
      <x:c r="E10" s="7" t="str">
        <x:v>USD</x:v>
      </x:c>
    </x:row>
    <x:row r="11" ht="23" customHeight="1">
      <x:c r="A11" s="7" t="str">
        <x:v>O010</x:v>
      </x:c>
      <x:c r="B11" s="7" t="str">
        <x:v>2026-09-10</x:v>
      </x:c>
      <x:c r="C11" s="7" t="str">
        <x:v>CANCELLED</x:v>
      </x:c>
      <x:c r="D11" s="7" t="str">
        <x:v>38.70</x:v>
      </x:c>
      <x:c r="E11" s="7" t="str">
        <x:v>USD</x:v>
      </x:c>
    </x:row>
    <x:row r="12" ht="23" customHeight="1">
      <x:c r="A12" s="7" t="str">
        <x:v>O011</x:v>
      </x:c>
      <x:c r="B12" s="7" t="str">
        <x:v>2026-09-11</x:v>
      </x:c>
      <x:c r="C12" s="7" t="str">
        <x:v>COMPLETED</x:v>
      </x:c>
      <x:c r="D12" s="7" t="str">
        <x:v>40.07</x:v>
      </x:c>
      <x:c r="E12" s="7" t="str">
        <x:v>USD</x:v>
      </x:c>
    </x:row>
    <x:row r="13" ht="23" customHeight="1">
      <x:c r="A13" s="7" t="str">
        <x:v>O012</x:v>
      </x:c>
      <x:c r="B13" s="7" t="str">
        <x:v>2026-09-12</x:v>
      </x:c>
      <x:c r="C13" s="7" t="str">
        <x:v>COMPLETED</x:v>
      </x:c>
      <x:c r="D13" s="7" t="str">
        <x:v>41.44</x:v>
      </x:c>
      <x:c r="E13" s="7" t="str">
        <x:v>USD</x:v>
      </x:c>
    </x:row>
    <x:row r="14" ht="23" customHeight="1">
      <x:c r="A14" s="7" t="str">
        <x:v>O013</x:v>
      </x:c>
      <x:c r="B14" s="7" t="str">
        <x:v>2026-09-13</x:v>
      </x:c>
      <x:c r="C14" s="7" t="str">
        <x:v>COMPLETED</x:v>
      </x:c>
      <x:c r="D14" s="7" t="str">
        <x:v>42.81</x:v>
      </x:c>
      <x:c r="E14" s="7" t="str">
        <x:v>USD</x:v>
      </x:c>
    </x:row>
    <x:row r="15" ht="23" customHeight="1">
      <x:c r="A15" s="7" t="str">
        <x:v>O014</x:v>
      </x:c>
      <x:c r="B15" s="7" t="str">
        <x:v>2026-09-14</x:v>
      </x:c>
      <x:c r="C15" s="7" t="str">
        <x:v>COMPLETED</x:v>
      </x:c>
      <x:c r="D15" s="7" t="str">
        <x:v>44.18</x:v>
      </x:c>
      <x:c r="E15" s="7" t="str">
        <x:v>USD</x:v>
      </x:c>
    </x:row>
    <x:row r="16" ht="23" customHeight="1">
      <x:c r="A16" s="7" t="str">
        <x:v>O015</x:v>
      </x:c>
      <x:c r="B16" s="7" t="str">
        <x:v>2026-09-15</x:v>
      </x:c>
      <x:c r="C16" s="7" t="str">
        <x:v>COMPLETED</x:v>
      </x:c>
      <x:c r="D16" s="7" t="str">
        <x:v>45.55</x:v>
      </x:c>
      <x:c r="E16" s="7" t="str">
        <x:v>USD</x:v>
      </x:c>
    </x:row>
    <x:row r="17" ht="23" customHeight="1">
      <x:c r="A17" s="7" t="str">
        <x:v>O016</x:v>
      </x:c>
      <x:c r="B17" s="7" t="str">
        <x:v>2026-09-16</x:v>
      </x:c>
      <x:c r="C17" s="7" t="str">
        <x:v>COMPLETED</x:v>
      </x:c>
      <x:c r="D17" s="7" t="str">
        <x:v>46.92</x:v>
      </x:c>
      <x:c r="E17" s="7" t="str">
        <x:v>USD</x:v>
      </x:c>
    </x:row>
    <x:row r="18" ht="23" customHeight="1">
      <x:c r="A18" s="7" t="str">
        <x:v>O017</x:v>
      </x:c>
      <x:c r="B18" s="7" t="str">
        <x:v>2026-09-17</x:v>
      </x:c>
      <x:c r="C18" s="7" t="str">
        <x:v>REFUNDED</x:v>
      </x:c>
      <x:c r="D18" s="7" t="str">
        <x:v>48.29</x:v>
      </x:c>
      <x:c r="E18" s="7" t="str">
        <x:v>USD</x:v>
      </x:c>
    </x:row>
    <x:row r="19" ht="23" customHeight="1">
      <x:c r="A19" s="7" t="str">
        <x:v>O018</x:v>
      </x:c>
      <x:c r="B19" s="7" t="str">
        <x:v>2026-09-18</x:v>
      </x:c>
      <x:c r="C19" s="7" t="str">
        <x:v>PENDING</x:v>
      </x:c>
      <x:c r="D19" s="7" t="str">
        <x:v>49.66</x:v>
      </x:c>
      <x:c r="E19" s="7" t="str">
        <x:v>USD</x:v>
      </x:c>
    </x:row>
    <x:row r="20" ht="23" customHeight="1">
      <x:c r="A20" s="7" t="str">
        <x:v>O019</x:v>
      </x:c>
      <x:c r="B20" s="7" t="str">
        <x:v>2026-09-19</x:v>
      </x:c>
      <x:c r="C20" s="7" t="str">
        <x:v>COMPLETED</x:v>
      </x:c>
      <x:c r="D20" s="7" t="str">
        <x:v>51.03</x:v>
      </x:c>
      <x:c r="E20" s="7" t="str">
        <x:v>USD</x:v>
      </x:c>
    </x:row>
    <x:row r="21" ht="23" customHeight="1">
      <x:c r="A21" s="7" t="str">
        <x:v>O020</x:v>
      </x:c>
      <x:c r="B21" s="7" t="str">
        <x:v>2026-09-20</x:v>
      </x:c>
      <x:c r="C21" s="7" t="str">
        <x:v>CANCELLED</x:v>
      </x:c>
      <x:c r="D21" s="7" t="str">
        <x:v>52.40</x:v>
      </x:c>
      <x:c r="E21" s="7" t="str">
        <x:v>USD</x:v>
      </x:c>
    </x:row>
    <x:row r="22" ht="23" customHeight="1">
      <x:c r="A22" s="7" t="str">
        <x:v>O001</x:v>
      </x:c>
      <x:c r="B22" s="7" t="str">
        <x:v>2026-09-01</x:v>
      </x:c>
      <x:c r="C22" s="7" t="str">
        <x:v>COMPLETED</x:v>
      </x:c>
      <x:c r="D22" s="7" t="str">
        <x:v>26.37</x:v>
      </x:c>
      <x:c r="E22" s="7" t="str">
        <x:v>USD</x:v>
      </x:c>
    </x:row>
    <x:row r="23" ht="23" customHeight="1">
      <x:c r="A23" s="7" t="str"/>
      <x:c r="B23" s="7" t="str">
        <x:v>2026-09-05</x:v>
      </x:c>
      <x:c r="C23" s="7" t="str">
        <x:v>COMPLETED</x:v>
      </x:c>
      <x:c r="D23" s="7" t="str">
        <x:v>65.00</x:v>
      </x:c>
      <x:c r="E23" s="7" t="str">
        <x:v>USD</x:v>
      </x:c>
    </x:row>
    <x:row r="24" ht="23" customHeight="1">
      <x:c r="A24" s="7" t="str">
        <x:v>O901</x:v>
      </x:c>
      <x:c r="B24" s="7" t="str">
        <x:v>2026-09-06</x:v>
      </x:c>
      <x:c r="C24" s="7" t="str">
        <x:v>COMPLETED</x:v>
      </x:c>
      <x:c r="D24" s="7" t="str"/>
      <x:c r="E24" s="7" t="str">
        <x:v>USD</x:v>
      </x:c>
    </x:row>
    <x:row r="25" ht="23" customHeight="1">
      <x:c r="A25" s="7" t="str">
        <x:v>O902</x:v>
      </x:c>
      <x:c r="B25" s="7" t="str">
        <x:v>2026-09-31</x:v>
      </x:c>
      <x:c r="C25" s="7" t="str">
        <x:v>COMPLETED</x:v>
      </x:c>
      <x:c r="D25" s="7" t="str">
        <x:v>42.00</x:v>
      </x:c>
      <x:c r="E25" s="7" t="str">
        <x:v>USD</x:v>
      </x:c>
    </x:row>
  </x:sheetData>
  <x:pageMargins left="0.7" right="0.7" top="0.75" bottom="0.75" header="0.3" footer="0.3"/>
  <x:tableParts count="1">
    <x:tablePart xmlns:r="http://schemas.openxmlformats.org/officeDocument/2006/relationships" r:id="Ra847ad48dc7f4c1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32" customHeight="1">
      <x:c r="A1" s="6" t="str">
        <x:v>ReceiptNo</x:v>
      </x:c>
      <x:c r="B1" s="6" t="str">
        <x:v>SaleDate</x:v>
      </x:c>
      <x:c r="C1" s="6" t="str">
        <x:v>State</x:v>
      </x:c>
      <x:c r="D1" s="6" t="str">
        <x:v>Total</x:v>
      </x:c>
      <x:c r="E1" s="6" t="str">
        <x:v>Currency</x:v>
      </x:c>
    </x:row>
    <x:row r="2" ht="23" customHeight="1">
      <x:c r="A2" s="7" t="str">
        <x:v>O021</x:v>
      </x:c>
      <x:c r="B2" s="7" t="str">
        <x:v>09/21/2026</x:v>
      </x:c>
      <x:c r="C2" s="7" t="str">
        <x:v>Done</x:v>
      </x:c>
      <x:c r="D2" s="7" t="str">
        <x:v>$53.77</x:v>
      </x:c>
      <x:c r="E2" s="7" t="str">
        <x:v>USD</x:v>
      </x:c>
    </x:row>
    <x:row r="3" ht="23" customHeight="1">
      <x:c r="A3" s="7" t="str">
        <x:v>O022</x:v>
      </x:c>
      <x:c r="B3" s="7" t="str">
        <x:v>09/22/2026</x:v>
      </x:c>
      <x:c r="C3" s="7" t="str">
        <x:v>Done</x:v>
      </x:c>
      <x:c r="D3" s="7" t="str">
        <x:v>$55.14</x:v>
      </x:c>
      <x:c r="E3" s="7" t="str">
        <x:v>USD</x:v>
      </x:c>
    </x:row>
    <x:row r="4" ht="23" customHeight="1">
      <x:c r="A4" s="7" t="str">
        <x:v>O023</x:v>
      </x:c>
      <x:c r="B4" s="7" t="str">
        <x:v>09/23/2026</x:v>
      </x:c>
      <x:c r="C4" s="7" t="str">
        <x:v>Done</x:v>
      </x:c>
      <x:c r="D4" s="7" t="str">
        <x:v>$56.51</x:v>
      </x:c>
      <x:c r="E4" s="7" t="str">
        <x:v>USD</x:v>
      </x:c>
    </x:row>
    <x:row r="5" ht="23" customHeight="1">
      <x:c r="A5" s="7" t="str">
        <x:v>O024</x:v>
      </x:c>
      <x:c r="B5" s="7" t="str">
        <x:v>09/24/2026</x:v>
      </x:c>
      <x:c r="C5" s="7" t="str">
        <x:v>Done</x:v>
      </x:c>
      <x:c r="D5" s="7" t="str">
        <x:v>$57.88</x:v>
      </x:c>
      <x:c r="E5" s="7" t="str">
        <x:v>USD</x:v>
      </x:c>
    </x:row>
    <x:row r="6" ht="23" customHeight="1">
      <x:c r="A6" s="7" t="str">
        <x:v>O025</x:v>
      </x:c>
      <x:c r="B6" s="7" t="str">
        <x:v>09/25/2026</x:v>
      </x:c>
      <x:c r="C6" s="7" t="str">
        <x:v>Done</x:v>
      </x:c>
      <x:c r="D6" s="7" t="str">
        <x:v>$59.25</x:v>
      </x:c>
      <x:c r="E6" s="7" t="str">
        <x:v>USD</x:v>
      </x:c>
    </x:row>
    <x:row r="7" ht="23" customHeight="1">
      <x:c r="A7" s="7" t="str">
        <x:v>O026</x:v>
      </x:c>
      <x:c r="B7" s="7" t="str">
        <x:v>09/26/2026</x:v>
      </x:c>
      <x:c r="C7" s="7" t="str">
        <x:v>Done</x:v>
      </x:c>
      <x:c r="D7" s="7" t="str">
        <x:v>$60.62</x:v>
      </x:c>
      <x:c r="E7" s="7" t="str">
        <x:v>USD</x:v>
      </x:c>
    </x:row>
    <x:row r="8" ht="23" customHeight="1">
      <x:c r="A8" s="7" t="str">
        <x:v>O027</x:v>
      </x:c>
      <x:c r="B8" s="7" t="str">
        <x:v>09/27/2026</x:v>
      </x:c>
      <x:c r="C8" s="7" t="str">
        <x:v>Refund</x:v>
      </x:c>
      <x:c r="D8" s="7" t="str">
        <x:v>$61.99</x:v>
      </x:c>
      <x:c r="E8" s="7" t="str">
        <x:v>USD</x:v>
      </x:c>
    </x:row>
    <x:row r="9" ht="23" customHeight="1">
      <x:c r="A9" s="7" t="str">
        <x:v>O028</x:v>
      </x:c>
      <x:c r="B9" s="7" t="str">
        <x:v>09/28/2026</x:v>
      </x:c>
      <x:c r="C9" s="7" t="str">
        <x:v>Open</x:v>
      </x:c>
      <x:c r="D9" s="7" t="str">
        <x:v>$63.36</x:v>
      </x:c>
      <x:c r="E9" s="7" t="str">
        <x:v>USD</x:v>
      </x:c>
    </x:row>
    <x:row r="10" ht="23" customHeight="1">
      <x:c r="A10" s="7" t="str">
        <x:v>O029</x:v>
      </x:c>
      <x:c r="B10" s="7" t="str">
        <x:v>09/29/2026</x:v>
      </x:c>
      <x:c r="C10" s="7" t="str">
        <x:v>Done</x:v>
      </x:c>
      <x:c r="D10" s="7" t="str">
        <x:v>$64.73</x:v>
      </x:c>
      <x:c r="E10" s="7" t="str">
        <x:v>USD</x:v>
      </x:c>
    </x:row>
    <x:row r="11" ht="23" customHeight="1">
      <x:c r="A11" s="7" t="str">
        <x:v>O030</x:v>
      </x:c>
      <x:c r="B11" s="7" t="str">
        <x:v>09/30/2026</x:v>
      </x:c>
      <x:c r="C11" s="7" t="str">
        <x:v>Void</x:v>
      </x:c>
      <x:c r="D11" s="7" t="str">
        <x:v>$66.10</x:v>
      </x:c>
      <x:c r="E11" s="7" t="str">
        <x:v>USD</x:v>
      </x:c>
    </x:row>
    <x:row r="12" ht="23" customHeight="1">
      <x:c r="A12" s="7" t="str">
        <x:v>O031</x:v>
      </x:c>
      <x:c r="B12" s="7" t="str">
        <x:v>09/01/2026</x:v>
      </x:c>
      <x:c r="C12" s="7" t="str">
        <x:v>Done</x:v>
      </x:c>
      <x:c r="D12" s="7" t="str">
        <x:v>$67.47</x:v>
      </x:c>
      <x:c r="E12" s="7" t="str">
        <x:v>USD</x:v>
      </x:c>
    </x:row>
    <x:row r="13" ht="23" customHeight="1">
      <x:c r="A13" s="7" t="str">
        <x:v>O032</x:v>
      </x:c>
      <x:c r="B13" s="7" t="str">
        <x:v>09/02/2026</x:v>
      </x:c>
      <x:c r="C13" s="7" t="str">
        <x:v>Done</x:v>
      </x:c>
      <x:c r="D13" s="7" t="str">
        <x:v>$68.84</x:v>
      </x:c>
      <x:c r="E13" s="7" t="str">
        <x:v>USD</x:v>
      </x:c>
    </x:row>
    <x:row r="14" ht="23" customHeight="1">
      <x:c r="A14" s="7" t="str">
        <x:v>O033</x:v>
      </x:c>
      <x:c r="B14" s="7" t="str">
        <x:v>09/03/2026</x:v>
      </x:c>
      <x:c r="C14" s="7" t="str">
        <x:v>Done</x:v>
      </x:c>
      <x:c r="D14" s="7" t="str">
        <x:v>$70.21</x:v>
      </x:c>
      <x:c r="E14" s="7" t="str">
        <x:v>USD</x:v>
      </x:c>
    </x:row>
    <x:row r="15" ht="23" customHeight="1">
      <x:c r="A15" s="7" t="str">
        <x:v>O034</x:v>
      </x:c>
      <x:c r="B15" s="7" t="str">
        <x:v>09/04/2026</x:v>
      </x:c>
      <x:c r="C15" s="7" t="str">
        <x:v>Done</x:v>
      </x:c>
      <x:c r="D15" s="7" t="str">
        <x:v>$71.58</x:v>
      </x:c>
      <x:c r="E15" s="7" t="str">
        <x:v>USD</x:v>
      </x:c>
    </x:row>
    <x:row r="16" ht="23" customHeight="1">
      <x:c r="A16" s="7" t="str">
        <x:v>O035</x:v>
      </x:c>
      <x:c r="B16" s="7" t="str">
        <x:v>09/05/2026</x:v>
      </x:c>
      <x:c r="C16" s="7" t="str">
        <x:v>Done</x:v>
      </x:c>
      <x:c r="D16" s="7" t="str">
        <x:v>$72.95</x:v>
      </x:c>
      <x:c r="E16" s="7" t="str">
        <x:v>USD</x:v>
      </x:c>
    </x:row>
    <x:row r="17" ht="23" customHeight="1">
      <x:c r="A17" s="7" t="str">
        <x:v>O036</x:v>
      </x:c>
      <x:c r="B17" s="7" t="str">
        <x:v>09/06/2026</x:v>
      </x:c>
      <x:c r="C17" s="7" t="str">
        <x:v>Done</x:v>
      </x:c>
      <x:c r="D17" s="7" t="str">
        <x:v>$74.32</x:v>
      </x:c>
      <x:c r="E17" s="7" t="str">
        <x:v>USD</x:v>
      </x:c>
    </x:row>
    <x:row r="18" ht="23" customHeight="1">
      <x:c r="A18" s="7" t="str">
        <x:v>O037</x:v>
      </x:c>
      <x:c r="B18" s="7" t="str">
        <x:v>09/07/2026</x:v>
      </x:c>
      <x:c r="C18" s="7" t="str">
        <x:v>Refund</x:v>
      </x:c>
      <x:c r="D18" s="7" t="str">
        <x:v>$75.69</x:v>
      </x:c>
      <x:c r="E18" s="7" t="str">
        <x:v>USD</x:v>
      </x:c>
    </x:row>
    <x:row r="19" ht="23" customHeight="1">
      <x:c r="A19" s="7" t="str">
        <x:v>O038</x:v>
      </x:c>
      <x:c r="B19" s="7" t="str">
        <x:v>09/08/2026</x:v>
      </x:c>
      <x:c r="C19" s="7" t="str">
        <x:v>Open</x:v>
      </x:c>
      <x:c r="D19" s="7" t="str">
        <x:v>$77.06</x:v>
      </x:c>
      <x:c r="E19" s="7" t="str">
        <x:v>USD</x:v>
      </x:c>
    </x:row>
    <x:row r="20" ht="23" customHeight="1">
      <x:c r="A20" s="7" t="str">
        <x:v>O039</x:v>
      </x:c>
      <x:c r="B20" s="7" t="str">
        <x:v>09/09/2026</x:v>
      </x:c>
      <x:c r="C20" s="7" t="str">
        <x:v>Done</x:v>
      </x:c>
      <x:c r="D20" s="7" t="str">
        <x:v>$78.43</x:v>
      </x:c>
      <x:c r="E20" s="7" t="str">
        <x:v>USD</x:v>
      </x:c>
    </x:row>
    <x:row r="21" ht="23" customHeight="1">
      <x:c r="A21" s="7" t="str">
        <x:v>O040</x:v>
      </x:c>
      <x:c r="B21" s="7" t="str">
        <x:v>09/10/2026</x:v>
      </x:c>
      <x:c r="C21" s="7" t="str">
        <x:v>Void</x:v>
      </x:c>
      <x:c r="D21" s="7" t="str">
        <x:v>$79.80</x:v>
      </x:c>
      <x:c r="E21" s="7" t="str">
        <x:v>USD</x:v>
      </x:c>
    </x:row>
    <x:row r="22" ht="23" customHeight="1">
      <x:c r="A22" s="7" t="str">
        <x:v>O005</x:v>
      </x:c>
      <x:c r="B22" s="7" t="str">
        <x:v>09/05/2026</x:v>
      </x:c>
      <x:c r="C22" s="7" t="str">
        <x:v>Done</x:v>
      </x:c>
      <x:c r="D22" s="7" t="str">
        <x:v>$31.85</x:v>
      </x:c>
      <x:c r="E22" s="7" t="str">
        <x:v>USD</x:v>
      </x:c>
    </x:row>
    <x:row r="23" ht="23" customHeight="1">
      <x:c r="A23" s="7" t="str">
        <x:v>O012</x:v>
      </x:c>
      <x:c r="B23" s="7" t="str">
        <x:v>09/12/2026</x:v>
      </x:c>
      <x:c r="C23" s="7" t="str">
        <x:v>Done</x:v>
      </x:c>
      <x:c r="D23" s="7" t="str">
        <x:v>$46.44</x:v>
      </x:c>
      <x:c r="E23" s="7" t="str">
        <x:v>USD</x:v>
      </x:c>
    </x:row>
    <x:row r="24" ht="23" customHeight="1">
      <x:c r="A24" s="7" t="str">
        <x:v>O903</x:v>
      </x:c>
      <x:c r="B24" s="7" t="str">
        <x:v>09/15/2026</x:v>
      </x:c>
      <x:c r="C24" s="7" t="str"/>
      <x:c r="D24" s="7" t="str">
        <x:v>$73.00</x:v>
      </x:c>
      <x:c r="E24" s="7" t="str">
        <x:v>USD</x:v>
      </x:c>
    </x:row>
  </x:sheetData>
  <x:pageMargins left="0.7" right="0.7" top="0.75" bottom="0.75" header="0.3" footer="0.3"/>
  <x:tableParts count="1">
    <x:tablePart xmlns:r="http://schemas.openxmlformats.org/officeDocument/2006/relationships" r:id="Ra2c396761d35496f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32" customHeight="1">
      <x:c r="A1" s="6" t="str">
        <x:v>reference</x:v>
      </x:c>
      <x:c r="B1" s="6" t="str">
        <x:v>booked_on</x:v>
      </x:c>
      <x:c r="C1" s="6" t="str">
        <x:v>state_code</x:v>
      </x:c>
      <x:c r="D1" s="6" t="str">
        <x:v>value_cents</x:v>
      </x:c>
      <x:c r="E1" s="6" t="str">
        <x:v>ccy</x:v>
      </x:c>
    </x:row>
    <x:row r="2" ht="23" customHeight="1">
      <x:c r="A2" s="7" t="str">
        <x:v>O041</x:v>
      </x:c>
      <x:c r="B2" s="7" t="str">
        <x:v>20260911</x:v>
      </x:c>
      <x:c r="C2" s="7" t="str">
        <x:v>C</x:v>
      </x:c>
      <x:c r="D2" s="7" t="str">
        <x:v>8117</x:v>
      </x:c>
      <x:c r="E2" s="7" t="str">
        <x:v>USD</x:v>
      </x:c>
    </x:row>
    <x:row r="3" ht="23" customHeight="1">
      <x:c r="A3" s="7" t="str">
        <x:v>O042</x:v>
      </x:c>
      <x:c r="B3" s="7" t="str">
        <x:v>20260912</x:v>
      </x:c>
      <x:c r="C3" s="7" t="str">
        <x:v>C</x:v>
      </x:c>
      <x:c r="D3" s="7" t="str">
        <x:v>8254</x:v>
      </x:c>
      <x:c r="E3" s="7" t="str">
        <x:v>USD</x:v>
      </x:c>
    </x:row>
    <x:row r="4" ht="23" customHeight="1">
      <x:c r="A4" s="7" t="str">
        <x:v>O043</x:v>
      </x:c>
      <x:c r="B4" s="7" t="str">
        <x:v>20260913</x:v>
      </x:c>
      <x:c r="C4" s="7" t="str">
        <x:v>C</x:v>
      </x:c>
      <x:c r="D4" s="7" t="str">
        <x:v>8391</x:v>
      </x:c>
      <x:c r="E4" s="7" t="str">
        <x:v>USD</x:v>
      </x:c>
    </x:row>
    <x:row r="5" ht="23" customHeight="1">
      <x:c r="A5" s="7" t="str">
        <x:v>O044</x:v>
      </x:c>
      <x:c r="B5" s="7" t="str">
        <x:v>20260914</x:v>
      </x:c>
      <x:c r="C5" s="7" t="str">
        <x:v>C</x:v>
      </x:c>
      <x:c r="D5" s="7" t="str">
        <x:v>8528</x:v>
      </x:c>
      <x:c r="E5" s="7" t="str">
        <x:v>USD</x:v>
      </x:c>
    </x:row>
    <x:row r="6" ht="23" customHeight="1">
      <x:c r="A6" s="7" t="str">
        <x:v>O045</x:v>
      </x:c>
      <x:c r="B6" s="7" t="str">
        <x:v>20260915</x:v>
      </x:c>
      <x:c r="C6" s="7" t="str">
        <x:v>C</x:v>
      </x:c>
      <x:c r="D6" s="7" t="str">
        <x:v>8665</x:v>
      </x:c>
      <x:c r="E6" s="7" t="str">
        <x:v>USD</x:v>
      </x:c>
    </x:row>
    <x:row r="7" ht="23" customHeight="1">
      <x:c r="A7" s="7" t="str">
        <x:v>O046</x:v>
      </x:c>
      <x:c r="B7" s="7" t="str">
        <x:v>20260916</x:v>
      </x:c>
      <x:c r="C7" s="7" t="str">
        <x:v>C</x:v>
      </x:c>
      <x:c r="D7" s="7" t="str">
        <x:v>8802</x:v>
      </x:c>
      <x:c r="E7" s="7" t="str">
        <x:v>USD</x:v>
      </x:c>
    </x:row>
    <x:row r="8" ht="23" customHeight="1">
      <x:c r="A8" s="7" t="str">
        <x:v>O047</x:v>
      </x:c>
      <x:c r="B8" s="7" t="str">
        <x:v>20260917</x:v>
      </x:c>
      <x:c r="C8" s="7" t="str">
        <x:v>R</x:v>
      </x:c>
      <x:c r="D8" s="7" t="str">
        <x:v>8939</x:v>
      </x:c>
      <x:c r="E8" s="7" t="str">
        <x:v>USD</x:v>
      </x:c>
    </x:row>
    <x:row r="9" ht="23" customHeight="1">
      <x:c r="A9" s="7" t="str">
        <x:v>O048</x:v>
      </x:c>
      <x:c r="B9" s="7" t="str">
        <x:v>20260918</x:v>
      </x:c>
      <x:c r="C9" s="7" t="str">
        <x:v>P</x:v>
      </x:c>
      <x:c r="D9" s="7" t="str">
        <x:v>9076</x:v>
      </x:c>
      <x:c r="E9" s="7" t="str">
        <x:v>USD</x:v>
      </x:c>
    </x:row>
    <x:row r="10" ht="23" customHeight="1">
      <x:c r="A10" s="7" t="str">
        <x:v>O049</x:v>
      </x:c>
      <x:c r="B10" s="7" t="str">
        <x:v>20260919</x:v>
      </x:c>
      <x:c r="C10" s="7" t="str">
        <x:v>C</x:v>
      </x:c>
      <x:c r="D10" s="7" t="str">
        <x:v>9213</x:v>
      </x:c>
      <x:c r="E10" s="7" t="str">
        <x:v>USD</x:v>
      </x:c>
    </x:row>
    <x:row r="11" ht="23" customHeight="1">
      <x:c r="A11" s="7" t="str">
        <x:v>O050</x:v>
      </x:c>
      <x:c r="B11" s="7" t="str">
        <x:v>20260920</x:v>
      </x:c>
      <x:c r="C11" s="7" t="str">
        <x:v>X</x:v>
      </x:c>
      <x:c r="D11" s="7" t="str">
        <x:v>9350</x:v>
      </x:c>
      <x:c r="E11" s="7" t="str">
        <x:v>USD</x:v>
      </x:c>
    </x:row>
    <x:row r="12" ht="23" customHeight="1">
      <x:c r="A12" s="7" t="str">
        <x:v>O051</x:v>
      </x:c>
      <x:c r="B12" s="7" t="str">
        <x:v>20260921</x:v>
      </x:c>
      <x:c r="C12" s="7" t="str">
        <x:v>C</x:v>
      </x:c>
      <x:c r="D12" s="7" t="str">
        <x:v>9487</x:v>
      </x:c>
      <x:c r="E12" s="7" t="str">
        <x:v>USD</x:v>
      </x:c>
    </x:row>
    <x:row r="13" ht="23" customHeight="1">
      <x:c r="A13" s="7" t="str">
        <x:v>O052</x:v>
      </x:c>
      <x:c r="B13" s="7" t="str">
        <x:v>20260922</x:v>
      </x:c>
      <x:c r="C13" s="7" t="str">
        <x:v>C</x:v>
      </x:c>
      <x:c r="D13" s="7" t="str">
        <x:v>9624</x:v>
      </x:c>
      <x:c r="E13" s="7" t="str">
        <x:v>USD</x:v>
      </x:c>
    </x:row>
    <x:row r="14" ht="23" customHeight="1">
      <x:c r="A14" s="7" t="str">
        <x:v>O053</x:v>
      </x:c>
      <x:c r="B14" s="7" t="str">
        <x:v>20260923</x:v>
      </x:c>
      <x:c r="C14" s="7" t="str">
        <x:v>C</x:v>
      </x:c>
      <x:c r="D14" s="7" t="str">
        <x:v>9761</x:v>
      </x:c>
      <x:c r="E14" s="7" t="str">
        <x:v>USD</x:v>
      </x:c>
    </x:row>
    <x:row r="15" ht="23" customHeight="1">
      <x:c r="A15" s="7" t="str">
        <x:v>O054</x:v>
      </x:c>
      <x:c r="B15" s="7" t="str">
        <x:v>20260924</x:v>
      </x:c>
      <x:c r="C15" s="7" t="str">
        <x:v>C</x:v>
      </x:c>
      <x:c r="D15" s="7" t="str">
        <x:v>9898</x:v>
      </x:c>
      <x:c r="E15" s="7" t="str">
        <x:v>USD</x:v>
      </x:c>
    </x:row>
    <x:row r="16" ht="23" customHeight="1">
      <x:c r="A16" s="7" t="str">
        <x:v>O055</x:v>
      </x:c>
      <x:c r="B16" s="7" t="str">
        <x:v>20260925</x:v>
      </x:c>
      <x:c r="C16" s="7" t="str">
        <x:v>C</x:v>
      </x:c>
      <x:c r="D16" s="7" t="str">
        <x:v>10035</x:v>
      </x:c>
      <x:c r="E16" s="7" t="str">
        <x:v>USD</x:v>
      </x:c>
    </x:row>
    <x:row r="17" ht="23" customHeight="1">
      <x:c r="A17" s="7" t="str">
        <x:v>O056</x:v>
      </x:c>
      <x:c r="B17" s="7" t="str">
        <x:v>20260926</x:v>
      </x:c>
      <x:c r="C17" s="7" t="str">
        <x:v>C</x:v>
      </x:c>
      <x:c r="D17" s="7" t="str">
        <x:v>10172</x:v>
      </x:c>
      <x:c r="E17" s="7" t="str">
        <x:v>USD</x:v>
      </x:c>
    </x:row>
    <x:row r="18" ht="23" customHeight="1">
      <x:c r="A18" s="7" t="str">
        <x:v>O057</x:v>
      </x:c>
      <x:c r="B18" s="7" t="str">
        <x:v>20260927</x:v>
      </x:c>
      <x:c r="C18" s="7" t="str">
        <x:v>R</x:v>
      </x:c>
      <x:c r="D18" s="7" t="str">
        <x:v>10309</x:v>
      </x:c>
      <x:c r="E18" s="7" t="str">
        <x:v>USD</x:v>
      </x:c>
    </x:row>
    <x:row r="19" ht="23" customHeight="1">
      <x:c r="A19" s="7" t="str">
        <x:v>O058</x:v>
      </x:c>
      <x:c r="B19" s="7" t="str">
        <x:v>20260928</x:v>
      </x:c>
      <x:c r="C19" s="7" t="str">
        <x:v>P</x:v>
      </x:c>
      <x:c r="D19" s="7" t="str">
        <x:v>10446</x:v>
      </x:c>
      <x:c r="E19" s="7" t="str">
        <x:v>USD</x:v>
      </x:c>
    </x:row>
    <x:row r="20" ht="23" customHeight="1">
      <x:c r="A20" s="7" t="str">
        <x:v>O059</x:v>
      </x:c>
      <x:c r="B20" s="7" t="str">
        <x:v>20260929</x:v>
      </x:c>
      <x:c r="C20" s="7" t="str">
        <x:v>C</x:v>
      </x:c>
      <x:c r="D20" s="7" t="str">
        <x:v>10583</x:v>
      </x:c>
      <x:c r="E20" s="7" t="str">
        <x:v>USD</x:v>
      </x:c>
    </x:row>
    <x:row r="21" ht="23" customHeight="1">
      <x:c r="A21" s="7" t="str">
        <x:v>O060</x:v>
      </x:c>
      <x:c r="B21" s="7" t="str">
        <x:v>20260930</x:v>
      </x:c>
      <x:c r="C21" s="7" t="str">
        <x:v>X</x:v>
      </x:c>
      <x:c r="D21" s="7" t="str">
        <x:v>10720</x:v>
      </x:c>
      <x:c r="E21" s="7" t="str">
        <x:v>USD</x:v>
      </x:c>
    </x:row>
    <x:row r="22" ht="23" customHeight="1">
      <x:c r="A22" s="7" t="str">
        <x:v>O030</x:v>
      </x:c>
      <x:c r="B22" s="7" t="str">
        <x:v>20260930</x:v>
      </x:c>
      <x:c r="C22" s="7" t="str">
        <x:v>X</x:v>
      </x:c>
      <x:c r="D22" s="7" t="str">
        <x:v>6610</x:v>
      </x:c>
      <x:c r="E22" s="7" t="str">
        <x:v>USD</x:v>
      </x:c>
    </x:row>
    <x:row r="23" ht="23" customHeight="1">
      <x:c r="A23" s="7" t="str">
        <x:v>O012</x:v>
      </x:c>
      <x:c r="B23" s="7" t="str">
        <x:v>20260912</x:v>
      </x:c>
      <x:c r="C23" s="7" t="str">
        <x:v>C</x:v>
      </x:c>
      <x:c r="D23" s="7" t="str">
        <x:v>4144</x:v>
      </x:c>
      <x:c r="E23" s="7" t="str">
        <x:v>USD</x:v>
      </x:c>
    </x:row>
    <x:row r="24" ht="23" customHeight="1">
      <x:c r="A24" s="7" t="str">
        <x:v>O904</x:v>
      </x:c>
      <x:c r="B24" s="7" t="str">
        <x:v>20261001</x:v>
      </x:c>
      <x:c r="C24" s="7" t="str">
        <x:v>C</x:v>
      </x:c>
      <x:c r="D24" s="7" t="str">
        <x:v>8800</x:v>
      </x:c>
      <x:c r="E24" s="7" t="str">
        <x:v>USD</x:v>
      </x:c>
    </x:row>
    <x:row r="25" ht="23" customHeight="1">
      <x:c r="A25" s="7" t="str">
        <x:v>O905</x:v>
      </x:c>
      <x:c r="B25" s="7" t="str">
        <x:v>20260916</x:v>
      </x:c>
      <x:c r="C25" s="7" t="str">
        <x:v>C</x:v>
      </x:c>
      <x:c r="D25" s="7" t="str">
        <x:v>-1000</x:v>
      </x:c>
      <x:c r="E25" s="7" t="str">
        <x:v>USD</x:v>
      </x:c>
    </x:row>
  </x:sheetData>
  <x:pageMargins left="0.7" right="0.7" top="0.75" bottom="0.75" header="0.3" footer="0.3"/>
  <x:tableParts count="1">
    <x:tablePart xmlns:r="http://schemas.openxmlformats.org/officeDocument/2006/relationships" r:id="R87cea7d9c2ef4e0a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5" hidden="0" customWidth="1"/>
    <x:col min="3" max="3" width="18" hidden="0" customWidth="1"/>
    <x:col min="4" max="4" width="16" hidden="0" customWidth="1"/>
    <x:col min="5" max="5" width="18" hidden="0" customWidth="1"/>
    <x:col min="6" max="6" width="18" hidden="0" customWidth="1"/>
    <x:col min="7" max="7" width="21" hidden="0" customWidth="1"/>
    <x:col min="8" max="8" width="21" hidden="0" customWidth="1"/>
    <x:col min="9" max="9" width="19" hidden="0" customWidth="1"/>
    <x:col min="10" max="10" width="18" hidden="0" customWidth="1"/>
    <x:col min="11" max="11" width="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8" t="str">
        <x:v>Source to output reconciliation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4" ht="23" customHeight="1">
      <x:c r="A4" s="2" t="str">
        <x:v>FICTIONAL DATA. Numeric amount controls include excluded records. They are not sales totals.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2" customHeight="1">
      <x:c r="A6" s="6" t="str">
        <x:v>Source</x:v>
      </x:c>
      <x:c r="B6" s="6" t="str">
        <x:v>Raw rows</x:v>
      </x:c>
      <x:c r="C6" s="6" t="str">
        <x:v>Ledger rows</x:v>
      </x:c>
      <x:c r="D6" s="6" t="str">
        <x:v>Accepted</x:v>
      </x:c>
      <x:c r="E6" s="6" t="str">
        <x:v>Excluded</x:v>
      </x:c>
      <x:c r="F6" s="6" t="str">
        <x:v>Row difference</x:v>
      </x:c>
      <x:c r="G6" s="6" t="str">
        <x:v>Source known USD</x:v>
      </x:c>
      <x:c r="H6" s="6" t="str">
        <x:v>Ledger known USD</x:v>
      </x:c>
      <x:c r="I6" s="6" t="str">
        <x:v>USD difference</x:v>
      </x:c>
      <x:c r="J6" s="6" t="str">
        <x:v>Missing amounts</x:v>
      </x:c>
      <x:c r="K6" s="2"/>
    </x:row>
    <x:row r="7" ht="23" customHeight="1">
      <x:c r="A7" s="2" t="str">
        <x:v>Web</x:v>
      </x:c>
      <x:c r="B7" s="2" t="n">
        <x:f>ROWS('Raw_Web'!A2:A25)</x:f>
        <x:v>24</x:v>
      </x:c>
      <x:c r="C7" s="2" t="n">
        <x:f>COUNTIFS('Ledger'!$B$6:$B$76,A7)</x:f>
        <x:v>24</x:v>
      </x:c>
      <x:c r="D7" s="2" t="n">
        <x:f>COUNTIFS('Accepted'!$K$6:$K$64,A7)</x:f>
        <x:v>19</x:v>
      </x:c>
      <x:c r="E7" s="2" t="n">
        <x:f>C7-D7</x:f>
        <x:v>5</x:v>
      </x:c>
      <x:c r="F7" s="2" t="n">
        <x:f>B7-C7</x:f>
        <x:v>0</x:v>
      </x:c>
      <x:c r="G7" s="11" t="n">
        <x:v>921.07</x:v>
      </x:c>
      <x:c r="H7" s="11" t="n">
        <x:f>SUMIFS('Ledger'!$G$6:$G$76,'Ledger'!$B$6:$B$76,A7)</x:f>
        <x:v>921.0699999999998</x:v>
      </x:c>
      <x:c r="I7" s="11" t="n">
        <x:f>ROUND(G7-H7,2)</x:f>
        <x:v>0</x:v>
      </x:c>
      <x:c r="J7" s="2" t="n">
        <x:v>1</x:v>
      </x:c>
      <x:c r="K7" s="2"/>
    </x:row>
    <x:row r="8" ht="23" customHeight="1">
      <x:c r="A8" s="2" t="str">
        <x:v>POS</x:v>
      </x:c>
      <x:c r="B8" s="2" t="n">
        <x:f>ROWS('Raw_POS'!A2:A24)</x:f>
        <x:v>23</x:v>
      </x:c>
      <x:c r="C8" s="2" t="n">
        <x:f>COUNTIFS('Ledger'!$B$6:$B$76,A8)</x:f>
        <x:v>23</x:v>
      </x:c>
      <x:c r="D8" s="2" t="n">
        <x:f>COUNTIFS('Accepted'!$K$6:$K$64,A8)</x:f>
        <x:v>20</x:v>
      </x:c>
      <x:c r="E8" s="2" t="n">
        <x:f>C8-D8</x:f>
        <x:v>3</x:v>
      </x:c>
      <x:c r="F8" s="2" t="n">
        <x:f>B8-C8</x:f>
        <x:v>0</x:v>
      </x:c>
      <x:c r="G8" s="11" t="n">
        <x:v>1486.99</x:v>
      </x:c>
      <x:c r="H8" s="11" t="n">
        <x:f>SUMIFS('Ledger'!$G$6:$G$76,'Ledger'!$B$6:$B$76,A8)</x:f>
        <x:v>1486.9900000000002</x:v>
      </x:c>
      <x:c r="I8" s="11" t="n">
        <x:f>ROUND(G8-H8,2)</x:f>
        <x:v>0</x:v>
      </x:c>
      <x:c r="J8" s="2" t="n">
        <x:v>0</x:v>
      </x:c>
      <x:c r="K8" s="2"/>
    </x:row>
    <x:row r="9" ht="23" customHeight="1">
      <x:c r="A9" s="2" t="str">
        <x:v>Market</x:v>
      </x:c>
      <x:c r="B9" s="2" t="n">
        <x:f>ROWS('Raw_Market'!A2:A25)</x:f>
        <x:v>24</x:v>
      </x:c>
      <x:c r="C9" s="2" t="n">
        <x:f>COUNTIFS('Ledger'!$B$6:$B$76,A9)</x:f>
        <x:v>24</x:v>
      </x:c>
      <x:c r="D9" s="2" t="n">
        <x:f>COUNTIFS('Accepted'!$K$6:$K$64,A9)</x:f>
        <x:v>20</x:v>
      </x:c>
      <x:c r="E9" s="2" t="n">
        <x:f>C9-D9</x:f>
        <x:v>4</x:v>
      </x:c>
      <x:c r="F9" s="2" t="n">
        <x:f>B9-C9</x:f>
        <x:v>0</x:v>
      </x:c>
      <x:c r="G9" s="11" t="n">
        <x:v>2069.24</x:v>
      </x:c>
      <x:c r="H9" s="11" t="n">
        <x:f>SUMIFS('Ledger'!$G$6:$G$76,'Ledger'!$B$6:$B$76,A9)</x:f>
        <x:v>2069.24</x:v>
      </x:c>
      <x:c r="I9" s="11" t="n">
        <x:f>ROUND(G9-H9,2)</x:f>
        <x:v>0</x:v>
      </x:c>
      <x:c r="J9" s="2" t="n">
        <x:v>0</x:v>
      </x:c>
      <x:c r="K9" s="2"/>
    </x:row>
    <x:row r="10" ht="23" customHeight="1">
      <x:c r="A10" s="13" t="str">
        <x:v>Total</x:v>
      </x:c>
      <x:c r="B10" s="13" t="n">
        <x:f>SUM(B7:B9)</x:f>
        <x:v>71</x:v>
      </x:c>
      <x:c r="C10" s="13" t="n">
        <x:f>SUM(C7:C9)</x:f>
        <x:v>71</x:v>
      </x:c>
      <x:c r="D10" s="13" t="n">
        <x:f>SUM(D7:D9)</x:f>
        <x:v>59</x:v>
      </x:c>
      <x:c r="E10" s="13" t="n">
        <x:f>SUM(E7:E9)</x:f>
        <x:v>12</x:v>
      </x:c>
      <x:c r="F10" s="13" t="n">
        <x:f>SUM(F7:F9)</x:f>
        <x:v>0</x:v>
      </x:c>
      <x:c r="G10" s="14" t="n">
        <x:f>SUM(G7:G9)</x:f>
        <x:v>4477.299999999999</x:v>
      </x:c>
      <x:c r="H10" s="14" t="n">
        <x:f>SUM(H7:H9)</x:f>
        <x:v>4477.299999999999</x:v>
      </x:c>
      <x:c r="I10" s="14" t="n">
        <x:f>SUM(I7:I9)</x:f>
        <x:v>0</x:v>
      </x:c>
      <x:c r="J10" s="13" t="n">
        <x:f>SUM(J7:J9)</x:f>
        <x:v>1</x:v>
      </x:c>
      <x:c r="K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3" customHeight="1">
      <x:c r="A13" s="2" t="str">
        <x:v>Disposition partition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32" customHeight="1">
      <x:c r="A14" s="6" t="str">
        <x:v>Disposition</x:v>
      </x:c>
      <x:c r="B14" s="6" t="str">
        <x:v>Rows</x:v>
      </x:c>
      <x:c r="C14" s="6" t="str">
        <x:v>Known USD</x:v>
      </x:c>
      <x:c r="D14" s="6" t="str">
        <x:v>Missing amount</x:v>
      </x:c>
      <x:c r="E14" s="2"/>
      <x:c r="F14" s="2"/>
      <x:c r="G14" s="2"/>
      <x:c r="H14" s="2"/>
      <x:c r="I14" s="2"/>
      <x:c r="J14" s="2"/>
      <x:c r="K14" s="2"/>
    </x:row>
    <x:row r="15" ht="23" customHeight="1">
      <x:c r="A15" s="2" t="str">
        <x:v>Accepted</x:v>
      </x:c>
      <x:c r="B15" s="2" t="n">
        <x:f>COUNTIFS('Ledger'!$I$6:$I$76,A15)</x:f>
        <x:v>59</x:v>
      </x:c>
      <x:c r="C15" s="11" t="n">
        <x:f>SUMIFS('Ledger'!$G$6:$G$76,'Ledger'!$I$6:$I$76,A15)</x:f>
        <x:v>3965.6599999999994</x:v>
      </x:c>
      <x:c r="D15" s="2" t="n">
        <x:v>0</x:v>
      </x:c>
      <x:c r="E15" s="2"/>
      <x:c r="F15" s="2"/>
      <x:c r="G15" s="2"/>
      <x:c r="H15" s="2"/>
      <x:c r="I15" s="2"/>
      <x:c r="J15" s="2"/>
      <x:c r="K15" s="2"/>
    </x:row>
    <x:row r="16" ht="23" customHeight="1">
      <x:c r="A16" s="2" t="str">
        <x:v>Duplicate</x:v>
      </x:c>
      <x:c r="B16" s="2" t="n">
        <x:f>COUNTIFS('Ledger'!$I$6:$I$76,A16)</x:f>
        <x:v>3</x:v>
      </x:c>
      <x:c r="C16" s="11" t="n">
        <x:f>SUMIFS('Ledger'!$G$6:$G$76,'Ledger'!$I$6:$I$76,A16)</x:f>
        <x:v>124.32</x:v>
      </x:c>
      <x:c r="D16" s="2" t="n">
        <x:v>0</x:v>
      </x:c>
      <x:c r="E16" s="2"/>
      <x:c r="F16" s="2"/>
      <x:c r="G16" s="2"/>
      <x:c r="H16" s="2"/>
      <x:c r="I16" s="2"/>
      <x:c r="J16" s="2"/>
      <x:c r="K16" s="2"/>
    </x:row>
    <x:row r="17" ht="23" customHeight="1">
      <x:c r="A17" s="2" t="str">
        <x:v>Conflict</x:v>
      </x:c>
      <x:c r="B17" s="2" t="n">
        <x:f>COUNTIFS('Ledger'!$I$6:$I$76,A17)</x:f>
        <x:v>3</x:v>
      </x:c>
      <x:c r="C17" s="11" t="n">
        <x:f>SUMIFS('Ledger'!$G$6:$G$76,'Ledger'!$I$6:$I$76,A17)</x:f>
        <x:v>129.32</x:v>
      </x:c>
      <x:c r="D17" s="2" t="n">
        <x:v>0</x:v>
      </x:c>
      <x:c r="E17" s="2"/>
      <x:c r="F17" s="2"/>
      <x:c r="G17" s="2"/>
      <x:c r="H17" s="2"/>
      <x:c r="I17" s="2"/>
      <x:c r="J17" s="2"/>
      <x:c r="K17" s="2"/>
    </x:row>
    <x:row r="18" ht="23" customHeight="1">
      <x:c r="A18" s="2" t="str">
        <x:v>Invalid</x:v>
      </x:c>
      <x:c r="B18" s="2" t="n">
        <x:f>COUNTIFS('Ledger'!$I$6:$I$76,A18)</x:f>
        <x:v>5</x:v>
      </x:c>
      <x:c r="C18" s="11" t="n">
        <x:f>SUMIFS('Ledger'!$G$6:$G$76,'Ledger'!$I$6:$I$76,A18)</x:f>
        <x:v>170</x:v>
      </x:c>
      <x:c r="D18" s="2" t="n">
        <x:v>1</x:v>
      </x:c>
      <x:c r="E18" s="2"/>
      <x:c r="F18" s="2"/>
      <x:c r="G18" s="2"/>
      <x:c r="H18" s="2"/>
      <x:c r="I18" s="2"/>
      <x:c r="J18" s="2"/>
      <x:c r="K18" s="2"/>
    </x:row>
    <x:row r="19" ht="23" customHeight="1">
      <x:c r="A19" s="2" t="str">
        <x:v>Outside period</x:v>
      </x:c>
      <x:c r="B19" s="2" t="n">
        <x:f>COUNTIFS('Ledger'!$I$6:$I$76,A19)</x:f>
        <x:v>1</x:v>
      </x:c>
      <x:c r="C19" s="11" t="n">
        <x:f>SUMIFS('Ledger'!$G$6:$G$76,'Ledger'!$I$6:$I$76,A19)</x:f>
        <x:v>88</x:v>
      </x:c>
      <x:c r="D19" s="2" t="n">
        <x:v>0</x:v>
      </x:c>
      <x:c r="E19" s="2"/>
      <x:c r="F19" s="2"/>
      <x:c r="G19" s="2"/>
      <x:c r="H19" s="2"/>
      <x:c r="I19" s="2"/>
      <x:c r="J19" s="2"/>
      <x:c r="K19" s="2"/>
    </x:row>
    <x:row r="20" ht="23" customHeight="1">
      <x:c r="A20" s="2" t="str">
        <x:v>Partition difference</x:v>
      </x:c>
      <x:c r="B20" s="2" t="n">
        <x:f>B10-SUM(B15:B19)</x:f>
        <x:v>0</x:v>
      </x:c>
      <x:c r="C20" s="11" t="n">
        <x:f>ROUND(H10-SUM(C15:C19),2)</x:f>
        <x:v>0</x:v>
      </x:c>
      <x:c r="D20" s="2"/>
      <x:c r="E20" s="2"/>
      <x:c r="F20" s="2"/>
      <x:c r="G20" s="2"/>
      <x:c r="H20" s="2"/>
      <x:c r="I20" s="2"/>
      <x:c r="J20" s="2"/>
      <x:c r="K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3" customHeight="1">
      <x:c r="A23" s="2" t="str">
        <x:v>Record level coverage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3" customHeight="1">
      <x:c r="A24" s="2" t="str">
        <x:v>Every raw record must occur exactly once across Accepted and Exceptions. Every accepted order ID must be unique.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32" customHeight="1">
      <x:c r="A26" s="6" t="str">
        <x:v>Source record</x:v>
      </x:c>
      <x:c r="B26" s="6" t="str">
        <x:v>Output copies</x:v>
      </x:c>
      <x:c r="C26" s="6" t="str">
        <x:v>Expected</x:v>
      </x:c>
      <x:c r="D26" s="6" t="str">
        <x:v>Difference</x:v>
      </x:c>
      <x:c r="E26" s="6" t="str">
        <x:v>Accepted ID copies</x:v>
      </x:c>
      <x:c r="F26" s="2"/>
      <x:c r="G26" s="2"/>
      <x:c r="H26" s="2"/>
      <x:c r="I26" s="2"/>
      <x:c r="J26" s="2"/>
      <x:c r="K26" s="2"/>
    </x:row>
    <x:row r="27" ht="23" customHeight="1">
      <x:c r="A27" s="2" t="str">
        <x:v>Web:002</x:v>
      </x:c>
      <x:c r="B27" s="2" t="n">
        <x:f>COUNTIFS('Accepted'!$A$6:$A$64,A27)+COUNTIFS('Exceptions'!$A$6:$A$17,A27)</x:f>
        <x:v>1</x:v>
      </x:c>
      <x:c r="C27" s="2" t="n">
        <x:v>1</x:v>
      </x:c>
      <x:c r="D27" s="2" t="n">
        <x:f>B27-C27</x:f>
        <x:v>0</x:v>
      </x:c>
      <x:c r="E27" s="2" t="n">
        <x:f>COUNTIFS('Accepted'!$B$6:$B$64,"O001")</x:f>
        <x:v>1</x:v>
      </x:c>
      <x:c r="F27" s="2"/>
      <x:c r="G27" s="2"/>
      <x:c r="H27" s="2"/>
      <x:c r="I27" s="2"/>
      <x:c r="J27" s="2"/>
      <x:c r="K27" s="2"/>
    </x:row>
    <x:row r="28" ht="23" customHeight="1">
      <x:c r="A28" s="2" t="str">
        <x:v>Web:003</x:v>
      </x:c>
      <x:c r="B28" s="2" t="n">
        <x:f>COUNTIFS('Accepted'!$A$6:$A$64,A28)+COUNTIFS('Exceptions'!$A$6:$A$17,A28)</x:f>
        <x:v>1</x:v>
      </x:c>
      <x:c r="C28" s="2" t="n">
        <x:v>1</x:v>
      </x:c>
      <x:c r="D28" s="2" t="n">
        <x:f>B28-C28</x:f>
        <x:v>0</x:v>
      </x:c>
      <x:c r="E28" s="2" t="n">
        <x:f>COUNTIFS('Accepted'!$B$6:$B$64,"O002")</x:f>
        <x:v>1</x:v>
      </x:c>
      <x:c r="F28" s="2"/>
      <x:c r="G28" s="2"/>
      <x:c r="H28" s="2"/>
      <x:c r="I28" s="2"/>
      <x:c r="J28" s="2"/>
      <x:c r="K28" s="2"/>
    </x:row>
    <x:row r="29" ht="23" customHeight="1">
      <x:c r="A29" s="2" t="str">
        <x:v>Web:004</x:v>
      </x:c>
      <x:c r="B29" s="2" t="n">
        <x:f>COUNTIFS('Accepted'!$A$6:$A$64,A29)+COUNTIFS('Exceptions'!$A$6:$A$17,A29)</x:f>
        <x:v>1</x:v>
      </x:c>
      <x:c r="C29" s="2" t="n">
        <x:v>1</x:v>
      </x:c>
      <x:c r="D29" s="2" t="n">
        <x:f>B29-C29</x:f>
        <x:v>0</x:v>
      </x:c>
      <x:c r="E29" s="2" t="n">
        <x:f>COUNTIFS('Accepted'!$B$6:$B$64,"O003")</x:f>
        <x:v>1</x:v>
      </x:c>
      <x:c r="F29" s="2"/>
      <x:c r="G29" s="2"/>
      <x:c r="H29" s="2"/>
      <x:c r="I29" s="2"/>
      <x:c r="J29" s="2"/>
      <x:c r="K29" s="2"/>
    </x:row>
    <x:row r="30" ht="23" customHeight="1">
      <x:c r="A30" s="2" t="str">
        <x:v>Web:005</x:v>
      </x:c>
      <x:c r="B30" s="2" t="n">
        <x:f>COUNTIFS('Accepted'!$A$6:$A$64,A30)+COUNTIFS('Exceptions'!$A$6:$A$17,A30)</x:f>
        <x:v>1</x:v>
      </x:c>
      <x:c r="C30" s="2" t="n">
        <x:v>1</x:v>
      </x:c>
      <x:c r="D30" s="2" t="n">
        <x:f>B30-C30</x:f>
        <x:v>0</x:v>
      </x:c>
      <x:c r="E30" s="2" t="n">
        <x:f>COUNTIFS('Accepted'!$B$6:$B$64,"O004")</x:f>
        <x:v>1</x:v>
      </x:c>
      <x:c r="F30" s="2"/>
      <x:c r="G30" s="2"/>
      <x:c r="H30" s="2"/>
      <x:c r="I30" s="2"/>
      <x:c r="J30" s="2"/>
      <x:c r="K30" s="2"/>
    </x:row>
    <x:row r="31" ht="23" customHeight="1">
      <x:c r="A31" s="2" t="str">
        <x:v>Web:006</x:v>
      </x:c>
      <x:c r="B31" s="2" t="n">
        <x:f>COUNTIFS('Accepted'!$A$6:$A$64,A31)+COUNTIFS('Exceptions'!$A$6:$A$17,A31)</x:f>
        <x:v>1</x:v>
      </x:c>
      <x:c r="C31" s="2" t="n">
        <x:v>1</x:v>
      </x:c>
      <x:c r="D31" s="2" t="n">
        <x:f>B31-C31</x:f>
        <x:v>0</x:v>
      </x:c>
      <x:c r="E31" s="2" t="n">
        <x:f>COUNTIFS('Accepted'!$B$6:$B$64,"O005")</x:f>
        <x:v>1</x:v>
      </x:c>
      <x:c r="F31" s="2"/>
      <x:c r="G31" s="2"/>
      <x:c r="H31" s="2"/>
      <x:c r="I31" s="2"/>
      <x:c r="J31" s="2"/>
      <x:c r="K31" s="2"/>
    </x:row>
    <x:row r="32" ht="23" customHeight="1">
      <x:c r="A32" s="2" t="str">
        <x:v>Web:007</x:v>
      </x:c>
      <x:c r="B32" s="2" t="n">
        <x:f>COUNTIFS('Accepted'!$A$6:$A$64,A32)+COUNTIFS('Exceptions'!$A$6:$A$17,A32)</x:f>
        <x:v>1</x:v>
      </x:c>
      <x:c r="C32" s="2" t="n">
        <x:v>1</x:v>
      </x:c>
      <x:c r="D32" s="2" t="n">
        <x:f>B32-C32</x:f>
        <x:v>0</x:v>
      </x:c>
      <x:c r="E32" s="2" t="n">
        <x:f>COUNTIFS('Accepted'!$B$6:$B$64,"O006")</x:f>
        <x:v>1</x:v>
      </x:c>
      <x:c r="F32" s="2"/>
      <x:c r="G32" s="2"/>
      <x:c r="H32" s="2"/>
      <x:c r="I32" s="2"/>
      <x:c r="J32" s="2"/>
      <x:c r="K32" s="2"/>
    </x:row>
    <x:row r="33" ht="23" customHeight="1">
      <x:c r="A33" s="2" t="str">
        <x:v>Web:008</x:v>
      </x:c>
      <x:c r="B33" s="2" t="n">
        <x:f>COUNTIFS('Accepted'!$A$6:$A$64,A33)+COUNTIFS('Exceptions'!$A$6:$A$17,A33)</x:f>
        <x:v>1</x:v>
      </x:c>
      <x:c r="C33" s="2" t="n">
        <x:v>1</x:v>
      </x:c>
      <x:c r="D33" s="2" t="n">
        <x:f>B33-C33</x:f>
        <x:v>0</x:v>
      </x:c>
      <x:c r="E33" s="2" t="n">
        <x:f>COUNTIFS('Accepted'!$B$6:$B$64,"O007")</x:f>
        <x:v>1</x:v>
      </x:c>
      <x:c r="F33" s="2"/>
      <x:c r="G33" s="2"/>
      <x:c r="H33" s="2"/>
      <x:c r="I33" s="2"/>
      <x:c r="J33" s="2"/>
      <x:c r="K33" s="2"/>
    </x:row>
    <x:row r="34" ht="23" customHeight="1">
      <x:c r="A34" s="2" t="str">
        <x:v>Web:009</x:v>
      </x:c>
      <x:c r="B34" s="2" t="n">
        <x:f>COUNTIFS('Accepted'!$A$6:$A$64,A34)+COUNTIFS('Exceptions'!$A$6:$A$17,A34)</x:f>
        <x:v>1</x:v>
      </x:c>
      <x:c r="C34" s="2" t="n">
        <x:v>1</x:v>
      </x:c>
      <x:c r="D34" s="2" t="n">
        <x:f>B34-C34</x:f>
        <x:v>0</x:v>
      </x:c>
      <x:c r="E34" s="2" t="n">
        <x:f>COUNTIFS('Accepted'!$B$6:$B$64,"O008")</x:f>
        <x:v>1</x:v>
      </x:c>
      <x:c r="F34" s="2"/>
      <x:c r="G34" s="2"/>
      <x:c r="H34" s="2"/>
      <x:c r="I34" s="2"/>
      <x:c r="J34" s="2"/>
      <x:c r="K34" s="2"/>
    </x:row>
    <x:row r="35" ht="23" customHeight="1">
      <x:c r="A35" s="2" t="str">
        <x:v>Web:010</x:v>
      </x:c>
      <x:c r="B35" s="2" t="n">
        <x:f>COUNTIFS('Accepted'!$A$6:$A$64,A35)+COUNTIFS('Exceptions'!$A$6:$A$17,A35)</x:f>
        <x:v>1</x:v>
      </x:c>
      <x:c r="C35" s="2" t="n">
        <x:v>1</x:v>
      </x:c>
      <x:c r="D35" s="2" t="n">
        <x:f>B35-C35</x:f>
        <x:v>0</x:v>
      </x:c>
      <x:c r="E35" s="2" t="n">
        <x:f>COUNTIFS('Accepted'!$B$6:$B$64,"O009")</x:f>
        <x:v>1</x:v>
      </x:c>
      <x:c r="F35" s="2"/>
      <x:c r="G35" s="2"/>
      <x:c r="H35" s="2"/>
      <x:c r="I35" s="2"/>
      <x:c r="J35" s="2"/>
      <x:c r="K35" s="2"/>
    </x:row>
    <x:row r="36" ht="23" customHeight="1">
      <x:c r="A36" s="2" t="str">
        <x:v>Web:011</x:v>
      </x:c>
      <x:c r="B36" s="2" t="n">
        <x:f>COUNTIFS('Accepted'!$A$6:$A$64,A36)+COUNTIFS('Exceptions'!$A$6:$A$17,A36)</x:f>
        <x:v>1</x:v>
      </x:c>
      <x:c r="C36" s="2" t="n">
        <x:v>1</x:v>
      </x:c>
      <x:c r="D36" s="2" t="n">
        <x:f>B36-C36</x:f>
        <x:v>0</x:v>
      </x:c>
      <x:c r="E36" s="2" t="n">
        <x:f>COUNTIFS('Accepted'!$B$6:$B$64,"O010")</x:f>
        <x:v>1</x:v>
      </x:c>
      <x:c r="F36" s="2"/>
      <x:c r="G36" s="2"/>
      <x:c r="H36" s="2"/>
      <x:c r="I36" s="2"/>
      <x:c r="J36" s="2"/>
      <x:c r="K36" s="2"/>
    </x:row>
    <x:row r="37" ht="23" customHeight="1">
      <x:c r="A37" s="2" t="str">
        <x:v>Web:012</x:v>
      </x:c>
      <x:c r="B37" s="2" t="n">
        <x:f>COUNTIFS('Accepted'!$A$6:$A$64,A37)+COUNTIFS('Exceptions'!$A$6:$A$17,A37)</x:f>
        <x:v>1</x:v>
      </x:c>
      <x:c r="C37" s="2" t="n">
        <x:v>1</x:v>
      </x:c>
      <x:c r="D37" s="2" t="n">
        <x:f>B37-C37</x:f>
        <x:v>0</x:v>
      </x:c>
      <x:c r="E37" s="2" t="n">
        <x:f>COUNTIFS('Accepted'!$B$6:$B$64,"O011")</x:f>
        <x:v>1</x:v>
      </x:c>
      <x:c r="F37" s="2"/>
      <x:c r="G37" s="2"/>
      <x:c r="H37" s="2"/>
      <x:c r="I37" s="2"/>
      <x:c r="J37" s="2"/>
      <x:c r="K37" s="2"/>
    </x:row>
    <x:row r="38" ht="23" customHeight="1">
      <x:c r="A38" s="2" t="str">
        <x:v>Web:013</x:v>
      </x:c>
      <x:c r="B38" s="2" t="n">
        <x:f>COUNTIFS('Accepted'!$A$6:$A$64,A38)+COUNTIFS('Exceptions'!$A$6:$A$17,A38)</x:f>
        <x:v>1</x:v>
      </x:c>
      <x:c r="C38" s="2" t="n">
        <x:v>1</x:v>
      </x:c>
      <x:c r="D38" s="2" t="n">
        <x:f>B38-C38</x:f>
        <x:v>0</x:v>
      </x:c>
      <x:c r="E38" s="2"/>
      <x:c r="F38" s="2"/>
      <x:c r="G38" s="2"/>
      <x:c r="H38" s="2"/>
      <x:c r="I38" s="2"/>
      <x:c r="J38" s="2"/>
      <x:c r="K38" s="2"/>
    </x:row>
    <x:row r="39" ht="23" customHeight="1">
      <x:c r="A39" s="2" t="str">
        <x:v>Web:014</x:v>
      </x:c>
      <x:c r="B39" s="2" t="n">
        <x:f>COUNTIFS('Accepted'!$A$6:$A$64,A39)+COUNTIFS('Exceptions'!$A$6:$A$17,A39)</x:f>
        <x:v>1</x:v>
      </x:c>
      <x:c r="C39" s="2" t="n">
        <x:v>1</x:v>
      </x:c>
      <x:c r="D39" s="2" t="n">
        <x:f>B39-C39</x:f>
        <x:v>0</x:v>
      </x:c>
      <x:c r="E39" s="2" t="n">
        <x:f>COUNTIFS('Accepted'!$B$6:$B$64,"O013")</x:f>
        <x:v>1</x:v>
      </x:c>
      <x:c r="F39" s="2"/>
      <x:c r="G39" s="2"/>
      <x:c r="H39" s="2"/>
      <x:c r="I39" s="2"/>
      <x:c r="J39" s="2"/>
      <x:c r="K39" s="2"/>
    </x:row>
    <x:row r="40" ht="23" customHeight="1">
      <x:c r="A40" s="2" t="str">
        <x:v>Web:015</x:v>
      </x:c>
      <x:c r="B40" s="2" t="n">
        <x:f>COUNTIFS('Accepted'!$A$6:$A$64,A40)+COUNTIFS('Exceptions'!$A$6:$A$17,A40)</x:f>
        <x:v>1</x:v>
      </x:c>
      <x:c r="C40" s="2" t="n">
        <x:v>1</x:v>
      </x:c>
      <x:c r="D40" s="2" t="n">
        <x:f>B40-C40</x:f>
        <x:v>0</x:v>
      </x:c>
      <x:c r="E40" s="2" t="n">
        <x:f>COUNTIFS('Accepted'!$B$6:$B$64,"O014")</x:f>
        <x:v>1</x:v>
      </x:c>
      <x:c r="F40" s="2"/>
      <x:c r="G40" s="2"/>
      <x:c r="H40" s="2"/>
      <x:c r="I40" s="2"/>
      <x:c r="J40" s="2"/>
      <x:c r="K40" s="2"/>
    </x:row>
    <x:row r="41" ht="23" customHeight="1">
      <x:c r="A41" s="2" t="str">
        <x:v>Web:016</x:v>
      </x:c>
      <x:c r="B41" s="2" t="n">
        <x:f>COUNTIFS('Accepted'!$A$6:$A$64,A41)+COUNTIFS('Exceptions'!$A$6:$A$17,A41)</x:f>
        <x:v>1</x:v>
      </x:c>
      <x:c r="C41" s="2" t="n">
        <x:v>1</x:v>
      </x:c>
      <x:c r="D41" s="2" t="n">
        <x:f>B41-C41</x:f>
        <x:v>0</x:v>
      </x:c>
      <x:c r="E41" s="2" t="n">
        <x:f>COUNTIFS('Accepted'!$B$6:$B$64,"O015")</x:f>
        <x:v>1</x:v>
      </x:c>
      <x:c r="F41" s="2"/>
      <x:c r="G41" s="2"/>
      <x:c r="H41" s="2"/>
      <x:c r="I41" s="2"/>
      <x:c r="J41" s="2"/>
      <x:c r="K41" s="2"/>
    </x:row>
    <x:row r="42" ht="23" customHeight="1">
      <x:c r="A42" s="2" t="str">
        <x:v>Web:017</x:v>
      </x:c>
      <x:c r="B42" s="2" t="n">
        <x:f>COUNTIFS('Accepted'!$A$6:$A$64,A42)+COUNTIFS('Exceptions'!$A$6:$A$17,A42)</x:f>
        <x:v>1</x:v>
      </x:c>
      <x:c r="C42" s="2" t="n">
        <x:v>1</x:v>
      </x:c>
      <x:c r="D42" s="2" t="n">
        <x:f>B42-C42</x:f>
        <x:v>0</x:v>
      </x:c>
      <x:c r="E42" s="2" t="n">
        <x:f>COUNTIFS('Accepted'!$B$6:$B$64,"O016")</x:f>
        <x:v>1</x:v>
      </x:c>
      <x:c r="F42" s="2"/>
      <x:c r="G42" s="2"/>
      <x:c r="H42" s="2"/>
      <x:c r="I42" s="2"/>
      <x:c r="J42" s="2"/>
      <x:c r="K42" s="2"/>
    </x:row>
    <x:row r="43" ht="23" customHeight="1">
      <x:c r="A43" s="2" t="str">
        <x:v>Web:018</x:v>
      </x:c>
      <x:c r="B43" s="2" t="n">
        <x:f>COUNTIFS('Accepted'!$A$6:$A$64,A43)+COUNTIFS('Exceptions'!$A$6:$A$17,A43)</x:f>
        <x:v>1</x:v>
      </x:c>
      <x:c r="C43" s="2" t="n">
        <x:v>1</x:v>
      </x:c>
      <x:c r="D43" s="2" t="n">
        <x:f>B43-C43</x:f>
        <x:v>0</x:v>
      </x:c>
      <x:c r="E43" s="2" t="n">
        <x:f>COUNTIFS('Accepted'!$B$6:$B$64,"O017")</x:f>
        <x:v>1</x:v>
      </x:c>
      <x:c r="F43" s="2"/>
      <x:c r="G43" s="2"/>
      <x:c r="H43" s="2"/>
      <x:c r="I43" s="2"/>
      <x:c r="J43" s="2"/>
      <x:c r="K43" s="2"/>
    </x:row>
    <x:row r="44" ht="23" customHeight="1">
      <x:c r="A44" s="2" t="str">
        <x:v>Web:019</x:v>
      </x:c>
      <x:c r="B44" s="2" t="n">
        <x:f>COUNTIFS('Accepted'!$A$6:$A$64,A44)+COUNTIFS('Exceptions'!$A$6:$A$17,A44)</x:f>
        <x:v>1</x:v>
      </x:c>
      <x:c r="C44" s="2" t="n">
        <x:v>1</x:v>
      </x:c>
      <x:c r="D44" s="2" t="n">
        <x:f>B44-C44</x:f>
        <x:v>0</x:v>
      </x:c>
      <x:c r="E44" s="2" t="n">
        <x:f>COUNTIFS('Accepted'!$B$6:$B$64,"O018")</x:f>
        <x:v>1</x:v>
      </x:c>
      <x:c r="F44" s="2"/>
      <x:c r="G44" s="2"/>
      <x:c r="H44" s="2"/>
      <x:c r="I44" s="2"/>
      <x:c r="J44" s="2"/>
      <x:c r="K44" s="2"/>
    </x:row>
    <x:row r="45" ht="23" customHeight="1">
      <x:c r="A45" s="2" t="str">
        <x:v>Web:020</x:v>
      </x:c>
      <x:c r="B45" s="2" t="n">
        <x:f>COUNTIFS('Accepted'!$A$6:$A$64,A45)+COUNTIFS('Exceptions'!$A$6:$A$17,A45)</x:f>
        <x:v>1</x:v>
      </x:c>
      <x:c r="C45" s="2" t="n">
        <x:v>1</x:v>
      </x:c>
      <x:c r="D45" s="2" t="n">
        <x:f>B45-C45</x:f>
        <x:v>0</x:v>
      </x:c>
      <x:c r="E45" s="2" t="n">
        <x:f>COUNTIFS('Accepted'!$B$6:$B$64,"O019")</x:f>
        <x:v>1</x:v>
      </x:c>
      <x:c r="F45" s="2"/>
      <x:c r="G45" s="2"/>
      <x:c r="H45" s="2"/>
      <x:c r="I45" s="2"/>
      <x:c r="J45" s="2"/>
      <x:c r="K45" s="2"/>
    </x:row>
    <x:row r="46" ht="23" customHeight="1">
      <x:c r="A46" s="2" t="str">
        <x:v>Web:021</x:v>
      </x:c>
      <x:c r="B46" s="2" t="n">
        <x:f>COUNTIFS('Accepted'!$A$6:$A$64,A46)+COUNTIFS('Exceptions'!$A$6:$A$17,A46)</x:f>
        <x:v>1</x:v>
      </x:c>
      <x:c r="C46" s="2" t="n">
        <x:v>1</x:v>
      </x:c>
      <x:c r="D46" s="2" t="n">
        <x:f>B46-C46</x:f>
        <x:v>0</x:v>
      </x:c>
      <x:c r="E46" s="2" t="n">
        <x:f>COUNTIFS('Accepted'!$B$6:$B$64,"O020")</x:f>
        <x:v>1</x:v>
      </x:c>
      <x:c r="F46" s="2"/>
      <x:c r="G46" s="2"/>
      <x:c r="H46" s="2"/>
      <x:c r="I46" s="2"/>
      <x:c r="J46" s="2"/>
      <x:c r="K46" s="2"/>
    </x:row>
    <x:row r="47" ht="23" customHeight="1">
      <x:c r="A47" s="2" t="str">
        <x:v>Web:022</x:v>
      </x:c>
      <x:c r="B47" s="2" t="n">
        <x:f>COUNTIFS('Accepted'!$A$6:$A$64,A47)+COUNTIFS('Exceptions'!$A$6:$A$17,A47)</x:f>
        <x:v>1</x:v>
      </x:c>
      <x:c r="C47" s="2" t="n">
        <x:v>1</x:v>
      </x:c>
      <x:c r="D47" s="2" t="n">
        <x:f>B47-C47</x:f>
        <x:v>0</x:v>
      </x:c>
      <x:c r="E47" s="2"/>
      <x:c r="F47" s="2"/>
      <x:c r="G47" s="2"/>
      <x:c r="H47" s="2"/>
      <x:c r="I47" s="2"/>
      <x:c r="J47" s="2"/>
      <x:c r="K47" s="2"/>
    </x:row>
    <x:row r="48" ht="23" customHeight="1">
      <x:c r="A48" s="2" t="str">
        <x:v>Web:023</x:v>
      </x:c>
      <x:c r="B48" s="2" t="n">
        <x:f>COUNTIFS('Accepted'!$A$6:$A$64,A48)+COUNTIFS('Exceptions'!$A$6:$A$17,A48)</x:f>
        <x:v>1</x:v>
      </x:c>
      <x:c r="C48" s="2" t="n">
        <x:v>1</x:v>
      </x:c>
      <x:c r="D48" s="2" t="n">
        <x:f>B48-C48</x:f>
        <x:v>0</x:v>
      </x:c>
      <x:c r="E48" s="2"/>
      <x:c r="F48" s="2"/>
      <x:c r="G48" s="2"/>
      <x:c r="H48" s="2"/>
      <x:c r="I48" s="2"/>
      <x:c r="J48" s="2"/>
      <x:c r="K48" s="2"/>
    </x:row>
    <x:row r="49" ht="23" customHeight="1">
      <x:c r="A49" s="2" t="str">
        <x:v>Web:024</x:v>
      </x:c>
      <x:c r="B49" s="2" t="n">
        <x:f>COUNTIFS('Accepted'!$A$6:$A$64,A49)+COUNTIFS('Exceptions'!$A$6:$A$17,A49)</x:f>
        <x:v>1</x:v>
      </x:c>
      <x:c r="C49" s="2" t="n">
        <x:v>1</x:v>
      </x:c>
      <x:c r="D49" s="2" t="n">
        <x:f>B49-C49</x:f>
        <x:v>0</x:v>
      </x:c>
      <x:c r="E49" s="2"/>
      <x:c r="F49" s="2"/>
      <x:c r="G49" s="2"/>
      <x:c r="H49" s="2"/>
      <x:c r="I49" s="2"/>
      <x:c r="J49" s="2"/>
      <x:c r="K49" s="2"/>
    </x:row>
    <x:row r="50" ht="23" customHeight="1">
      <x:c r="A50" s="2" t="str">
        <x:v>Web:025</x:v>
      </x:c>
      <x:c r="B50" s="2" t="n">
        <x:f>COUNTIFS('Accepted'!$A$6:$A$64,A50)+COUNTIFS('Exceptions'!$A$6:$A$17,A50)</x:f>
        <x:v>1</x:v>
      </x:c>
      <x:c r="C50" s="2" t="n">
        <x:v>1</x:v>
      </x:c>
      <x:c r="D50" s="2" t="n">
        <x:f>B50-C50</x:f>
        <x:v>0</x:v>
      </x:c>
      <x:c r="E50" s="2"/>
      <x:c r="F50" s="2"/>
      <x:c r="G50" s="2"/>
      <x:c r="H50" s="2"/>
      <x:c r="I50" s="2"/>
      <x:c r="J50" s="2"/>
      <x:c r="K50" s="2"/>
    </x:row>
    <x:row r="51" ht="23" customHeight="1">
      <x:c r="A51" s="2" t="str">
        <x:v>POS:002</x:v>
      </x:c>
      <x:c r="B51" s="2" t="n">
        <x:f>COUNTIFS('Accepted'!$A$6:$A$64,A51)+COUNTIFS('Exceptions'!$A$6:$A$17,A51)</x:f>
        <x:v>1</x:v>
      </x:c>
      <x:c r="C51" s="2" t="n">
        <x:v>1</x:v>
      </x:c>
      <x:c r="D51" s="2" t="n">
        <x:f>B51-C51</x:f>
        <x:v>0</x:v>
      </x:c>
      <x:c r="E51" s="2" t="n">
        <x:f>COUNTIFS('Accepted'!$B$6:$B$64,"O021")</x:f>
        <x:v>1</x:v>
      </x:c>
      <x:c r="F51" s="2"/>
      <x:c r="G51" s="2"/>
      <x:c r="H51" s="2"/>
      <x:c r="I51" s="2"/>
      <x:c r="J51" s="2"/>
      <x:c r="K51" s="2"/>
    </x:row>
    <x:row r="52" ht="23" customHeight="1">
      <x:c r="A52" s="2" t="str">
        <x:v>POS:003</x:v>
      </x:c>
      <x:c r="B52" s="2" t="n">
        <x:f>COUNTIFS('Accepted'!$A$6:$A$64,A52)+COUNTIFS('Exceptions'!$A$6:$A$17,A52)</x:f>
        <x:v>1</x:v>
      </x:c>
      <x:c r="C52" s="2" t="n">
        <x:v>1</x:v>
      </x:c>
      <x:c r="D52" s="2" t="n">
        <x:f>B52-C52</x:f>
        <x:v>0</x:v>
      </x:c>
      <x:c r="E52" s="2" t="n">
        <x:f>COUNTIFS('Accepted'!$B$6:$B$64,"O022")</x:f>
        <x:v>1</x:v>
      </x:c>
      <x:c r="F52" s="2"/>
      <x:c r="G52" s="2"/>
      <x:c r="H52" s="2"/>
      <x:c r="I52" s="2"/>
      <x:c r="J52" s="2"/>
      <x:c r="K52" s="2"/>
    </x:row>
    <x:row r="53" ht="23" customHeight="1">
      <x:c r="A53" s="2" t="str">
        <x:v>POS:004</x:v>
      </x:c>
      <x:c r="B53" s="2" t="n">
        <x:f>COUNTIFS('Accepted'!$A$6:$A$64,A53)+COUNTIFS('Exceptions'!$A$6:$A$17,A53)</x:f>
        <x:v>1</x:v>
      </x:c>
      <x:c r="C53" s="2" t="n">
        <x:v>1</x:v>
      </x:c>
      <x:c r="D53" s="2" t="n">
        <x:f>B53-C53</x:f>
        <x:v>0</x:v>
      </x:c>
      <x:c r="E53" s="2" t="n">
        <x:f>COUNTIFS('Accepted'!$B$6:$B$64,"O023")</x:f>
        <x:v>1</x:v>
      </x:c>
      <x:c r="F53" s="2"/>
      <x:c r="G53" s="2"/>
      <x:c r="H53" s="2"/>
      <x:c r="I53" s="2"/>
      <x:c r="J53" s="2"/>
      <x:c r="K53" s="2"/>
    </x:row>
    <x:row r="54" ht="23" customHeight="1">
      <x:c r="A54" s="2" t="str">
        <x:v>POS:005</x:v>
      </x:c>
      <x:c r="B54" s="2" t="n">
        <x:f>COUNTIFS('Accepted'!$A$6:$A$64,A54)+COUNTIFS('Exceptions'!$A$6:$A$17,A54)</x:f>
        <x:v>1</x:v>
      </x:c>
      <x:c r="C54" s="2" t="n">
        <x:v>1</x:v>
      </x:c>
      <x:c r="D54" s="2" t="n">
        <x:f>B54-C54</x:f>
        <x:v>0</x:v>
      </x:c>
      <x:c r="E54" s="2" t="n">
        <x:f>COUNTIFS('Accepted'!$B$6:$B$64,"O024")</x:f>
        <x:v>1</x:v>
      </x:c>
      <x:c r="F54" s="2"/>
      <x:c r="G54" s="2"/>
      <x:c r="H54" s="2"/>
      <x:c r="I54" s="2"/>
      <x:c r="J54" s="2"/>
      <x:c r="K54" s="2"/>
    </x:row>
    <x:row r="55" ht="23" customHeight="1">
      <x:c r="A55" s="2" t="str">
        <x:v>POS:006</x:v>
      </x:c>
      <x:c r="B55" s="2" t="n">
        <x:f>COUNTIFS('Accepted'!$A$6:$A$64,A55)+COUNTIFS('Exceptions'!$A$6:$A$17,A55)</x:f>
        <x:v>1</x:v>
      </x:c>
      <x:c r="C55" s="2" t="n">
        <x:v>1</x:v>
      </x:c>
      <x:c r="D55" s="2" t="n">
        <x:f>B55-C55</x:f>
        <x:v>0</x:v>
      </x:c>
      <x:c r="E55" s="2" t="n">
        <x:f>COUNTIFS('Accepted'!$B$6:$B$64,"O025")</x:f>
        <x:v>1</x:v>
      </x:c>
      <x:c r="F55" s="2"/>
      <x:c r="G55" s="2"/>
      <x:c r="H55" s="2"/>
      <x:c r="I55" s="2"/>
      <x:c r="J55" s="2"/>
      <x:c r="K55" s="2"/>
    </x:row>
    <x:row r="56" ht="23" customHeight="1">
      <x:c r="A56" s="2" t="str">
        <x:v>POS:007</x:v>
      </x:c>
      <x:c r="B56" s="2" t="n">
        <x:f>COUNTIFS('Accepted'!$A$6:$A$64,A56)+COUNTIFS('Exceptions'!$A$6:$A$17,A56)</x:f>
        <x:v>1</x:v>
      </x:c>
      <x:c r="C56" s="2" t="n">
        <x:v>1</x:v>
      </x:c>
      <x:c r="D56" s="2" t="n">
        <x:f>B56-C56</x:f>
        <x:v>0</x:v>
      </x:c>
      <x:c r="E56" s="2" t="n">
        <x:f>COUNTIFS('Accepted'!$B$6:$B$64,"O026")</x:f>
        <x:v>1</x:v>
      </x:c>
      <x:c r="F56" s="2"/>
      <x:c r="G56" s="2"/>
      <x:c r="H56" s="2"/>
      <x:c r="I56" s="2"/>
      <x:c r="J56" s="2"/>
      <x:c r="K56" s="2"/>
    </x:row>
    <x:row r="57" ht="23" customHeight="1">
      <x:c r="A57" s="2" t="str">
        <x:v>POS:008</x:v>
      </x:c>
      <x:c r="B57" s="2" t="n">
        <x:f>COUNTIFS('Accepted'!$A$6:$A$64,A57)+COUNTIFS('Exceptions'!$A$6:$A$17,A57)</x:f>
        <x:v>1</x:v>
      </x:c>
      <x:c r="C57" s="2" t="n">
        <x:v>1</x:v>
      </x:c>
      <x:c r="D57" s="2" t="n">
        <x:f>B57-C57</x:f>
        <x:v>0</x:v>
      </x:c>
      <x:c r="E57" s="2" t="n">
        <x:f>COUNTIFS('Accepted'!$B$6:$B$64,"O027")</x:f>
        <x:v>1</x:v>
      </x:c>
      <x:c r="F57" s="2"/>
      <x:c r="G57" s="2"/>
      <x:c r="H57" s="2"/>
      <x:c r="I57" s="2"/>
      <x:c r="J57" s="2"/>
      <x:c r="K57" s="2"/>
    </x:row>
    <x:row r="58" ht="23" customHeight="1">
      <x:c r="A58" s="2" t="str">
        <x:v>POS:009</x:v>
      </x:c>
      <x:c r="B58" s="2" t="n">
        <x:f>COUNTIFS('Accepted'!$A$6:$A$64,A58)+COUNTIFS('Exceptions'!$A$6:$A$17,A58)</x:f>
        <x:v>1</x:v>
      </x:c>
      <x:c r="C58" s="2" t="n">
        <x:v>1</x:v>
      </x:c>
      <x:c r="D58" s="2" t="n">
        <x:f>B58-C58</x:f>
        <x:v>0</x:v>
      </x:c>
      <x:c r="E58" s="2" t="n">
        <x:f>COUNTIFS('Accepted'!$B$6:$B$64,"O028")</x:f>
        <x:v>1</x:v>
      </x:c>
      <x:c r="F58" s="2"/>
      <x:c r="G58" s="2"/>
      <x:c r="H58" s="2"/>
      <x:c r="I58" s="2"/>
      <x:c r="J58" s="2"/>
      <x:c r="K58" s="2"/>
    </x:row>
    <x:row r="59" ht="23" customHeight="1">
      <x:c r="A59" s="2" t="str">
        <x:v>POS:010</x:v>
      </x:c>
      <x:c r="B59" s="2" t="n">
        <x:f>COUNTIFS('Accepted'!$A$6:$A$64,A59)+COUNTIFS('Exceptions'!$A$6:$A$17,A59)</x:f>
        <x:v>1</x:v>
      </x:c>
      <x:c r="C59" s="2" t="n">
        <x:v>1</x:v>
      </x:c>
      <x:c r="D59" s="2" t="n">
        <x:f>B59-C59</x:f>
        <x:v>0</x:v>
      </x:c>
      <x:c r="E59" s="2" t="n">
        <x:f>COUNTIFS('Accepted'!$B$6:$B$64,"O029")</x:f>
        <x:v>1</x:v>
      </x:c>
      <x:c r="F59" s="2"/>
      <x:c r="G59" s="2"/>
      <x:c r="H59" s="2"/>
      <x:c r="I59" s="2"/>
      <x:c r="J59" s="2"/>
      <x:c r="K59" s="2"/>
    </x:row>
    <x:row r="60" ht="23" customHeight="1">
      <x:c r="A60" s="2" t="str">
        <x:v>POS:011</x:v>
      </x:c>
      <x:c r="B60" s="2" t="n">
        <x:f>COUNTIFS('Accepted'!$A$6:$A$64,A60)+COUNTIFS('Exceptions'!$A$6:$A$17,A60)</x:f>
        <x:v>1</x:v>
      </x:c>
      <x:c r="C60" s="2" t="n">
        <x:v>1</x:v>
      </x:c>
      <x:c r="D60" s="2" t="n">
        <x:f>B60-C60</x:f>
        <x:v>0</x:v>
      </x:c>
      <x:c r="E60" s="2" t="n">
        <x:f>COUNTIFS('Accepted'!$B$6:$B$64,"O030")</x:f>
        <x:v>1</x:v>
      </x:c>
      <x:c r="F60" s="2"/>
      <x:c r="G60" s="2"/>
      <x:c r="H60" s="2"/>
      <x:c r="I60" s="2"/>
      <x:c r="J60" s="2"/>
      <x:c r="K60" s="2"/>
    </x:row>
    <x:row r="61" ht="23" customHeight="1">
      <x:c r="A61" s="2" t="str">
        <x:v>POS:012</x:v>
      </x:c>
      <x:c r="B61" s="2" t="n">
        <x:f>COUNTIFS('Accepted'!$A$6:$A$64,A61)+COUNTIFS('Exceptions'!$A$6:$A$17,A61)</x:f>
        <x:v>1</x:v>
      </x:c>
      <x:c r="C61" s="2" t="n">
        <x:v>1</x:v>
      </x:c>
      <x:c r="D61" s="2" t="n">
        <x:f>B61-C61</x:f>
        <x:v>0</x:v>
      </x:c>
      <x:c r="E61" s="2" t="n">
        <x:f>COUNTIFS('Accepted'!$B$6:$B$64,"O031")</x:f>
        <x:v>1</x:v>
      </x:c>
      <x:c r="F61" s="2"/>
      <x:c r="G61" s="2"/>
      <x:c r="H61" s="2"/>
      <x:c r="I61" s="2"/>
      <x:c r="J61" s="2"/>
      <x:c r="K61" s="2"/>
    </x:row>
    <x:row r="62" ht="23" customHeight="1">
      <x:c r="A62" s="2" t="str">
        <x:v>POS:013</x:v>
      </x:c>
      <x:c r="B62" s="2" t="n">
        <x:f>COUNTIFS('Accepted'!$A$6:$A$64,A62)+COUNTIFS('Exceptions'!$A$6:$A$17,A62)</x:f>
        <x:v>1</x:v>
      </x:c>
      <x:c r="C62" s="2" t="n">
        <x:v>1</x:v>
      </x:c>
      <x:c r="D62" s="2" t="n">
        <x:f>B62-C62</x:f>
        <x:v>0</x:v>
      </x:c>
      <x:c r="E62" s="2" t="n">
        <x:f>COUNTIFS('Accepted'!$B$6:$B$64,"O032")</x:f>
        <x:v>1</x:v>
      </x:c>
      <x:c r="F62" s="2"/>
      <x:c r="G62" s="2"/>
      <x:c r="H62" s="2"/>
      <x:c r="I62" s="2"/>
      <x:c r="J62" s="2"/>
      <x:c r="K62" s="2"/>
    </x:row>
    <x:row r="63" ht="23" customHeight="1">
      <x:c r="A63" s="2" t="str">
        <x:v>POS:014</x:v>
      </x:c>
      <x:c r="B63" s="2" t="n">
        <x:f>COUNTIFS('Accepted'!$A$6:$A$64,A63)+COUNTIFS('Exceptions'!$A$6:$A$17,A63)</x:f>
        <x:v>1</x:v>
      </x:c>
      <x:c r="C63" s="2" t="n">
        <x:v>1</x:v>
      </x:c>
      <x:c r="D63" s="2" t="n">
        <x:f>B63-C63</x:f>
        <x:v>0</x:v>
      </x:c>
      <x:c r="E63" s="2" t="n">
        <x:f>COUNTIFS('Accepted'!$B$6:$B$64,"O033")</x:f>
        <x:v>1</x:v>
      </x:c>
      <x:c r="F63" s="2"/>
      <x:c r="G63" s="2"/>
      <x:c r="H63" s="2"/>
      <x:c r="I63" s="2"/>
      <x:c r="J63" s="2"/>
      <x:c r="K63" s="2"/>
    </x:row>
    <x:row r="64" ht="23" customHeight="1">
      <x:c r="A64" s="2" t="str">
        <x:v>POS:015</x:v>
      </x:c>
      <x:c r="B64" s="2" t="n">
        <x:f>COUNTIFS('Accepted'!$A$6:$A$64,A64)+COUNTIFS('Exceptions'!$A$6:$A$17,A64)</x:f>
        <x:v>1</x:v>
      </x:c>
      <x:c r="C64" s="2" t="n">
        <x:v>1</x:v>
      </x:c>
      <x:c r="D64" s="2" t="n">
        <x:f>B64-C64</x:f>
        <x:v>0</x:v>
      </x:c>
      <x:c r="E64" s="2" t="n">
        <x:f>COUNTIFS('Accepted'!$B$6:$B$64,"O034")</x:f>
        <x:v>1</x:v>
      </x:c>
      <x:c r="F64" s="2"/>
      <x:c r="G64" s="2"/>
      <x:c r="H64" s="2"/>
      <x:c r="I64" s="2"/>
      <x:c r="J64" s="2"/>
      <x:c r="K64" s="2"/>
    </x:row>
    <x:row r="65" ht="23" customHeight="1">
      <x:c r="A65" s="2" t="str">
        <x:v>POS:016</x:v>
      </x:c>
      <x:c r="B65" s="2" t="n">
        <x:f>COUNTIFS('Accepted'!$A$6:$A$64,A65)+COUNTIFS('Exceptions'!$A$6:$A$17,A65)</x:f>
        <x:v>1</x:v>
      </x:c>
      <x:c r="C65" s="2" t="n">
        <x:v>1</x:v>
      </x:c>
      <x:c r="D65" s="2" t="n">
        <x:f>B65-C65</x:f>
        <x:v>0</x:v>
      </x:c>
      <x:c r="E65" s="2" t="n">
        <x:f>COUNTIFS('Accepted'!$B$6:$B$64,"O035")</x:f>
        <x:v>1</x:v>
      </x:c>
      <x:c r="F65" s="2"/>
      <x:c r="G65" s="2"/>
      <x:c r="H65" s="2"/>
      <x:c r="I65" s="2"/>
      <x:c r="J65" s="2"/>
      <x:c r="K65" s="2"/>
    </x:row>
    <x:row r="66" ht="23" customHeight="1">
      <x:c r="A66" s="2" t="str">
        <x:v>POS:017</x:v>
      </x:c>
      <x:c r="B66" s="2" t="n">
        <x:f>COUNTIFS('Accepted'!$A$6:$A$64,A66)+COUNTIFS('Exceptions'!$A$6:$A$17,A66)</x:f>
        <x:v>1</x:v>
      </x:c>
      <x:c r="C66" s="2" t="n">
        <x:v>1</x:v>
      </x:c>
      <x:c r="D66" s="2" t="n">
        <x:f>B66-C66</x:f>
        <x:v>0</x:v>
      </x:c>
      <x:c r="E66" s="2" t="n">
        <x:f>COUNTIFS('Accepted'!$B$6:$B$64,"O036")</x:f>
        <x:v>1</x:v>
      </x:c>
      <x:c r="F66" s="2"/>
      <x:c r="G66" s="2"/>
      <x:c r="H66" s="2"/>
      <x:c r="I66" s="2"/>
      <x:c r="J66" s="2"/>
      <x:c r="K66" s="2"/>
    </x:row>
    <x:row r="67" ht="23" customHeight="1">
      <x:c r="A67" s="2" t="str">
        <x:v>POS:018</x:v>
      </x:c>
      <x:c r="B67" s="2" t="n">
        <x:f>COUNTIFS('Accepted'!$A$6:$A$64,A67)+COUNTIFS('Exceptions'!$A$6:$A$17,A67)</x:f>
        <x:v>1</x:v>
      </x:c>
      <x:c r="C67" s="2" t="n">
        <x:v>1</x:v>
      </x:c>
      <x:c r="D67" s="2" t="n">
        <x:f>B67-C67</x:f>
        <x:v>0</x:v>
      </x:c>
      <x:c r="E67" s="2" t="n">
        <x:f>COUNTIFS('Accepted'!$B$6:$B$64,"O037")</x:f>
        <x:v>1</x:v>
      </x:c>
      <x:c r="F67" s="2"/>
      <x:c r="G67" s="2"/>
      <x:c r="H67" s="2"/>
      <x:c r="I67" s="2"/>
      <x:c r="J67" s="2"/>
      <x:c r="K67" s="2"/>
    </x:row>
    <x:row r="68" ht="23" customHeight="1">
      <x:c r="A68" s="2" t="str">
        <x:v>POS:019</x:v>
      </x:c>
      <x:c r="B68" s="2" t="n">
        <x:f>COUNTIFS('Accepted'!$A$6:$A$64,A68)+COUNTIFS('Exceptions'!$A$6:$A$17,A68)</x:f>
        <x:v>1</x:v>
      </x:c>
      <x:c r="C68" s="2" t="n">
        <x:v>1</x:v>
      </x:c>
      <x:c r="D68" s="2" t="n">
        <x:f>B68-C68</x:f>
        <x:v>0</x:v>
      </x:c>
      <x:c r="E68" s="2" t="n">
        <x:f>COUNTIFS('Accepted'!$B$6:$B$64,"O038")</x:f>
        <x:v>1</x:v>
      </x:c>
      <x:c r="F68" s="2"/>
      <x:c r="G68" s="2"/>
      <x:c r="H68" s="2"/>
      <x:c r="I68" s="2"/>
      <x:c r="J68" s="2"/>
      <x:c r="K68" s="2"/>
    </x:row>
    <x:row r="69" ht="23" customHeight="1">
      <x:c r="A69" s="2" t="str">
        <x:v>POS:020</x:v>
      </x:c>
      <x:c r="B69" s="2" t="n">
        <x:f>COUNTIFS('Accepted'!$A$6:$A$64,A69)+COUNTIFS('Exceptions'!$A$6:$A$17,A69)</x:f>
        <x:v>1</x:v>
      </x:c>
      <x:c r="C69" s="2" t="n">
        <x:v>1</x:v>
      </x:c>
      <x:c r="D69" s="2" t="n">
        <x:f>B69-C69</x:f>
        <x:v>0</x:v>
      </x:c>
      <x:c r="E69" s="2" t="n">
        <x:f>COUNTIFS('Accepted'!$B$6:$B$64,"O039")</x:f>
        <x:v>1</x:v>
      </x:c>
      <x:c r="F69" s="2"/>
      <x:c r="G69" s="2"/>
      <x:c r="H69" s="2"/>
      <x:c r="I69" s="2"/>
      <x:c r="J69" s="2"/>
      <x:c r="K69" s="2"/>
    </x:row>
    <x:row r="70" ht="23" customHeight="1">
      <x:c r="A70" s="2" t="str">
        <x:v>POS:021</x:v>
      </x:c>
      <x:c r="B70" s="2" t="n">
        <x:f>COUNTIFS('Accepted'!$A$6:$A$64,A70)+COUNTIFS('Exceptions'!$A$6:$A$17,A70)</x:f>
        <x:v>1</x:v>
      </x:c>
      <x:c r="C70" s="2" t="n">
        <x:v>1</x:v>
      </x:c>
      <x:c r="D70" s="2" t="n">
        <x:f>B70-C70</x:f>
        <x:v>0</x:v>
      </x:c>
      <x:c r="E70" s="2" t="n">
        <x:f>COUNTIFS('Accepted'!$B$6:$B$64,"O040")</x:f>
        <x:v>1</x:v>
      </x:c>
      <x:c r="F70" s="2"/>
      <x:c r="G70" s="2"/>
      <x:c r="H70" s="2"/>
      <x:c r="I70" s="2"/>
      <x:c r="J70" s="2"/>
      <x:c r="K70" s="2"/>
    </x:row>
    <x:row r="71" ht="23" customHeight="1">
      <x:c r="A71" s="2" t="str">
        <x:v>POS:022</x:v>
      </x:c>
      <x:c r="B71" s="2" t="n">
        <x:f>COUNTIFS('Accepted'!$A$6:$A$64,A71)+COUNTIFS('Exceptions'!$A$6:$A$17,A71)</x:f>
        <x:v>1</x:v>
      </x:c>
      <x:c r="C71" s="2" t="n">
        <x:v>1</x:v>
      </x:c>
      <x:c r="D71" s="2" t="n">
        <x:f>B71-C71</x:f>
        <x:v>0</x:v>
      </x:c>
      <x:c r="E71" s="2"/>
      <x:c r="F71" s="2"/>
      <x:c r="G71" s="2"/>
      <x:c r="H71" s="2"/>
      <x:c r="I71" s="2"/>
      <x:c r="J71" s="2"/>
      <x:c r="K71" s="2"/>
    </x:row>
    <x:row r="72" ht="23" customHeight="1">
      <x:c r="A72" s="2" t="str">
        <x:v>POS:023</x:v>
      </x:c>
      <x:c r="B72" s="2" t="n">
        <x:f>COUNTIFS('Accepted'!$A$6:$A$64,A72)+COUNTIFS('Exceptions'!$A$6:$A$17,A72)</x:f>
        <x:v>1</x:v>
      </x:c>
      <x:c r="C72" s="2" t="n">
        <x:v>1</x:v>
      </x:c>
      <x:c r="D72" s="2" t="n">
        <x:f>B72-C72</x:f>
        <x:v>0</x:v>
      </x:c>
      <x:c r="E72" s="2"/>
      <x:c r="F72" s="2"/>
      <x:c r="G72" s="2"/>
      <x:c r="H72" s="2"/>
      <x:c r="I72" s="2"/>
      <x:c r="J72" s="2"/>
      <x:c r="K72" s="2"/>
    </x:row>
    <x:row r="73" ht="23" customHeight="1">
      <x:c r="A73" s="2" t="str">
        <x:v>POS:024</x:v>
      </x:c>
      <x:c r="B73" s="2" t="n">
        <x:f>COUNTIFS('Accepted'!$A$6:$A$64,A73)+COUNTIFS('Exceptions'!$A$6:$A$17,A73)</x:f>
        <x:v>1</x:v>
      </x:c>
      <x:c r="C73" s="2" t="n">
        <x:v>1</x:v>
      </x:c>
      <x:c r="D73" s="2" t="n">
        <x:f>B73-C73</x:f>
        <x:v>0</x:v>
      </x:c>
      <x:c r="E73" s="2"/>
      <x:c r="F73" s="2"/>
      <x:c r="G73" s="2"/>
      <x:c r="H73" s="2"/>
      <x:c r="I73" s="2"/>
      <x:c r="J73" s="2"/>
      <x:c r="K73" s="2"/>
    </x:row>
    <x:row r="74" ht="23" customHeight="1">
      <x:c r="A74" s="2" t="str">
        <x:v>Market:002</x:v>
      </x:c>
      <x:c r="B74" s="2" t="n">
        <x:f>COUNTIFS('Accepted'!$A$6:$A$64,A74)+COUNTIFS('Exceptions'!$A$6:$A$17,A74)</x:f>
        <x:v>1</x:v>
      </x:c>
      <x:c r="C74" s="2" t="n">
        <x:v>1</x:v>
      </x:c>
      <x:c r="D74" s="2" t="n">
        <x:f>B74-C74</x:f>
        <x:v>0</x:v>
      </x:c>
      <x:c r="E74" s="2" t="n">
        <x:f>COUNTIFS('Accepted'!$B$6:$B$64,"O041")</x:f>
        <x:v>1</x:v>
      </x:c>
      <x:c r="F74" s="2"/>
      <x:c r="G74" s="2"/>
      <x:c r="H74" s="2"/>
      <x:c r="I74" s="2"/>
      <x:c r="J74" s="2"/>
      <x:c r="K74" s="2"/>
    </x:row>
    <x:row r="75" ht="23" customHeight="1">
      <x:c r="A75" s="2" t="str">
        <x:v>Market:003</x:v>
      </x:c>
      <x:c r="B75" s="2" t="n">
        <x:f>COUNTIFS('Accepted'!$A$6:$A$64,A75)+COUNTIFS('Exceptions'!$A$6:$A$17,A75)</x:f>
        <x:v>1</x:v>
      </x:c>
      <x:c r="C75" s="2" t="n">
        <x:v>1</x:v>
      </x:c>
      <x:c r="D75" s="2" t="n">
        <x:f>B75-C75</x:f>
        <x:v>0</x:v>
      </x:c>
      <x:c r="E75" s="2" t="n">
        <x:f>COUNTIFS('Accepted'!$B$6:$B$64,"O042")</x:f>
        <x:v>1</x:v>
      </x:c>
      <x:c r="F75" s="2"/>
      <x:c r="G75" s="2"/>
      <x:c r="H75" s="2"/>
      <x:c r="I75" s="2"/>
      <x:c r="J75" s="2"/>
      <x:c r="K75" s="2"/>
    </x:row>
    <x:row r="76" ht="23" customHeight="1">
      <x:c r="A76" s="2" t="str">
        <x:v>Market:004</x:v>
      </x:c>
      <x:c r="B76" s="2" t="n">
        <x:f>COUNTIFS('Accepted'!$A$6:$A$64,A76)+COUNTIFS('Exceptions'!$A$6:$A$17,A76)</x:f>
        <x:v>1</x:v>
      </x:c>
      <x:c r="C76" s="2" t="n">
        <x:v>1</x:v>
      </x:c>
      <x:c r="D76" s="2" t="n">
        <x:f>B76-C76</x:f>
        <x:v>0</x:v>
      </x:c>
      <x:c r="E76" s="2" t="n">
        <x:f>COUNTIFS('Accepted'!$B$6:$B$64,"O043")</x:f>
        <x:v>1</x:v>
      </x:c>
      <x:c r="F76" s="2"/>
      <x:c r="G76" s="2"/>
      <x:c r="H76" s="2"/>
      <x:c r="I76" s="2"/>
      <x:c r="J76" s="2"/>
      <x:c r="K76" s="2"/>
    </x:row>
    <x:row r="77" ht="23" customHeight="1">
      <x:c r="A77" s="2" t="str">
        <x:v>Market:005</x:v>
      </x:c>
      <x:c r="B77" s="2" t="n">
        <x:f>COUNTIFS('Accepted'!$A$6:$A$64,A77)+COUNTIFS('Exceptions'!$A$6:$A$17,A77)</x:f>
        <x:v>1</x:v>
      </x:c>
      <x:c r="C77" s="2" t="n">
        <x:v>1</x:v>
      </x:c>
      <x:c r="D77" s="2" t="n">
        <x:f>B77-C77</x:f>
        <x:v>0</x:v>
      </x:c>
      <x:c r="E77" s="2" t="n">
        <x:f>COUNTIFS('Accepted'!$B$6:$B$64,"O044")</x:f>
        <x:v>1</x:v>
      </x:c>
      <x:c r="F77" s="2"/>
      <x:c r="G77" s="2"/>
      <x:c r="H77" s="2"/>
      <x:c r="I77" s="2"/>
      <x:c r="J77" s="2"/>
      <x:c r="K77" s="2"/>
    </x:row>
    <x:row r="78" ht="23" customHeight="1">
      <x:c r="A78" s="2" t="str">
        <x:v>Market:006</x:v>
      </x:c>
      <x:c r="B78" s="2" t="n">
        <x:f>COUNTIFS('Accepted'!$A$6:$A$64,A78)+COUNTIFS('Exceptions'!$A$6:$A$17,A78)</x:f>
        <x:v>1</x:v>
      </x:c>
      <x:c r="C78" s="2" t="n">
        <x:v>1</x:v>
      </x:c>
      <x:c r="D78" s="2" t="n">
        <x:f>B78-C78</x:f>
        <x:v>0</x:v>
      </x:c>
      <x:c r="E78" s="2" t="n">
        <x:f>COUNTIFS('Accepted'!$B$6:$B$64,"O045")</x:f>
        <x:v>1</x:v>
      </x:c>
      <x:c r="F78" s="2"/>
      <x:c r="G78" s="2"/>
      <x:c r="H78" s="2"/>
      <x:c r="I78" s="2"/>
      <x:c r="J78" s="2"/>
      <x:c r="K78" s="2"/>
    </x:row>
    <x:row r="79" ht="23" customHeight="1">
      <x:c r="A79" s="2" t="str">
        <x:v>Market:007</x:v>
      </x:c>
      <x:c r="B79" s="2" t="n">
        <x:f>COUNTIFS('Accepted'!$A$6:$A$64,A79)+COUNTIFS('Exceptions'!$A$6:$A$17,A79)</x:f>
        <x:v>1</x:v>
      </x:c>
      <x:c r="C79" s="2" t="n">
        <x:v>1</x:v>
      </x:c>
      <x:c r="D79" s="2" t="n">
        <x:f>B79-C79</x:f>
        <x:v>0</x:v>
      </x:c>
      <x:c r="E79" s="2" t="n">
        <x:f>COUNTIFS('Accepted'!$B$6:$B$64,"O046")</x:f>
        <x:v>1</x:v>
      </x:c>
      <x:c r="F79" s="2"/>
      <x:c r="G79" s="2"/>
      <x:c r="H79" s="2"/>
      <x:c r="I79" s="2"/>
      <x:c r="J79" s="2"/>
      <x:c r="K79" s="2"/>
    </x:row>
    <x:row r="80" ht="23" customHeight="1">
      <x:c r="A80" s="2" t="str">
        <x:v>Market:008</x:v>
      </x:c>
      <x:c r="B80" s="2" t="n">
        <x:f>COUNTIFS('Accepted'!$A$6:$A$64,A80)+COUNTIFS('Exceptions'!$A$6:$A$17,A80)</x:f>
        <x:v>1</x:v>
      </x:c>
      <x:c r="C80" s="2" t="n">
        <x:v>1</x:v>
      </x:c>
      <x:c r="D80" s="2" t="n">
        <x:f>B80-C80</x:f>
        <x:v>0</x:v>
      </x:c>
      <x:c r="E80" s="2" t="n">
        <x:f>COUNTIFS('Accepted'!$B$6:$B$64,"O047")</x:f>
        <x:v>1</x:v>
      </x:c>
      <x:c r="F80" s="2"/>
      <x:c r="G80" s="2"/>
      <x:c r="H80" s="2"/>
      <x:c r="I80" s="2"/>
      <x:c r="J80" s="2"/>
      <x:c r="K80" s="2"/>
    </x:row>
    <x:row r="81" ht="23" customHeight="1">
      <x:c r="A81" s="2" t="str">
        <x:v>Market:009</x:v>
      </x:c>
      <x:c r="B81" s="2" t="n">
        <x:f>COUNTIFS('Accepted'!$A$6:$A$64,A81)+COUNTIFS('Exceptions'!$A$6:$A$17,A81)</x:f>
        <x:v>1</x:v>
      </x:c>
      <x:c r="C81" s="2" t="n">
        <x:v>1</x:v>
      </x:c>
      <x:c r="D81" s="2" t="n">
        <x:f>B81-C81</x:f>
        <x:v>0</x:v>
      </x:c>
      <x:c r="E81" s="2" t="n">
        <x:f>COUNTIFS('Accepted'!$B$6:$B$64,"O048")</x:f>
        <x:v>1</x:v>
      </x:c>
      <x:c r="F81" s="2"/>
      <x:c r="G81" s="2"/>
      <x:c r="H81" s="2"/>
      <x:c r="I81" s="2"/>
      <x:c r="J81" s="2"/>
      <x:c r="K81" s="2"/>
    </x:row>
    <x:row r="82" ht="23" customHeight="1">
      <x:c r="A82" s="2" t="str">
        <x:v>Market:010</x:v>
      </x:c>
      <x:c r="B82" s="2" t="n">
        <x:f>COUNTIFS('Accepted'!$A$6:$A$64,A82)+COUNTIFS('Exceptions'!$A$6:$A$17,A82)</x:f>
        <x:v>1</x:v>
      </x:c>
      <x:c r="C82" s="2" t="n">
        <x:v>1</x:v>
      </x:c>
      <x:c r="D82" s="2" t="n">
        <x:f>B82-C82</x:f>
        <x:v>0</x:v>
      </x:c>
      <x:c r="E82" s="2" t="n">
        <x:f>COUNTIFS('Accepted'!$B$6:$B$64,"O049")</x:f>
        <x:v>1</x:v>
      </x:c>
      <x:c r="F82" s="2"/>
      <x:c r="G82" s="2"/>
      <x:c r="H82" s="2"/>
      <x:c r="I82" s="2"/>
      <x:c r="J82" s="2"/>
      <x:c r="K82" s="2"/>
    </x:row>
    <x:row r="83" ht="23" customHeight="1">
      <x:c r="A83" s="2" t="str">
        <x:v>Market:011</x:v>
      </x:c>
      <x:c r="B83" s="2" t="n">
        <x:f>COUNTIFS('Accepted'!$A$6:$A$64,A83)+COUNTIFS('Exceptions'!$A$6:$A$17,A83)</x:f>
        <x:v>1</x:v>
      </x:c>
      <x:c r="C83" s="2" t="n">
        <x:v>1</x:v>
      </x:c>
      <x:c r="D83" s="2" t="n">
        <x:f>B83-C83</x:f>
        <x:v>0</x:v>
      </x:c>
      <x:c r="E83" s="2" t="n">
        <x:f>COUNTIFS('Accepted'!$B$6:$B$64,"O050")</x:f>
        <x:v>1</x:v>
      </x:c>
      <x:c r="F83" s="2"/>
      <x:c r="G83" s="2"/>
      <x:c r="H83" s="2"/>
      <x:c r="I83" s="2"/>
      <x:c r="J83" s="2"/>
      <x:c r="K83" s="2"/>
    </x:row>
    <x:row r="84" ht="23" customHeight="1">
      <x:c r="A84" s="2" t="str">
        <x:v>Market:012</x:v>
      </x:c>
      <x:c r="B84" s="2" t="n">
        <x:f>COUNTIFS('Accepted'!$A$6:$A$64,A84)+COUNTIFS('Exceptions'!$A$6:$A$17,A84)</x:f>
        <x:v>1</x:v>
      </x:c>
      <x:c r="C84" s="2" t="n">
        <x:v>1</x:v>
      </x:c>
      <x:c r="D84" s="2" t="n">
        <x:f>B84-C84</x:f>
        <x:v>0</x:v>
      </x:c>
      <x:c r="E84" s="2" t="n">
        <x:f>COUNTIFS('Accepted'!$B$6:$B$64,"O051")</x:f>
        <x:v>1</x:v>
      </x:c>
      <x:c r="F84" s="2"/>
      <x:c r="G84" s="2"/>
      <x:c r="H84" s="2"/>
      <x:c r="I84" s="2"/>
      <x:c r="J84" s="2"/>
      <x:c r="K84" s="2"/>
    </x:row>
    <x:row r="85" ht="23" customHeight="1">
      <x:c r="A85" s="2" t="str">
        <x:v>Market:013</x:v>
      </x:c>
      <x:c r="B85" s="2" t="n">
        <x:f>COUNTIFS('Accepted'!$A$6:$A$64,A85)+COUNTIFS('Exceptions'!$A$6:$A$17,A85)</x:f>
        <x:v>1</x:v>
      </x:c>
      <x:c r="C85" s="2" t="n">
        <x:v>1</x:v>
      </x:c>
      <x:c r="D85" s="2" t="n">
        <x:f>B85-C85</x:f>
        <x:v>0</x:v>
      </x:c>
      <x:c r="E85" s="2" t="n">
        <x:f>COUNTIFS('Accepted'!$B$6:$B$64,"O052")</x:f>
        <x:v>1</x:v>
      </x:c>
      <x:c r="F85" s="2"/>
      <x:c r="G85" s="2"/>
      <x:c r="H85" s="2"/>
      <x:c r="I85" s="2"/>
      <x:c r="J85" s="2"/>
      <x:c r="K85" s="2"/>
    </x:row>
    <x:row r="86" ht="23" customHeight="1">
      <x:c r="A86" s="2" t="str">
        <x:v>Market:014</x:v>
      </x:c>
      <x:c r="B86" s="2" t="n">
        <x:f>COUNTIFS('Accepted'!$A$6:$A$64,A86)+COUNTIFS('Exceptions'!$A$6:$A$17,A86)</x:f>
        <x:v>1</x:v>
      </x:c>
      <x:c r="C86" s="2" t="n">
        <x:v>1</x:v>
      </x:c>
      <x:c r="D86" s="2" t="n">
        <x:f>B86-C86</x:f>
        <x:v>0</x:v>
      </x:c>
      <x:c r="E86" s="2" t="n">
        <x:f>COUNTIFS('Accepted'!$B$6:$B$64,"O053")</x:f>
        <x:v>1</x:v>
      </x:c>
      <x:c r="F86" s="2"/>
      <x:c r="G86" s="2"/>
      <x:c r="H86" s="2"/>
      <x:c r="I86" s="2"/>
      <x:c r="J86" s="2"/>
      <x:c r="K86" s="2"/>
    </x:row>
    <x:row r="87" ht="23" customHeight="1">
      <x:c r="A87" s="2" t="str">
        <x:v>Market:015</x:v>
      </x:c>
      <x:c r="B87" s="2" t="n">
        <x:f>COUNTIFS('Accepted'!$A$6:$A$64,A87)+COUNTIFS('Exceptions'!$A$6:$A$17,A87)</x:f>
        <x:v>1</x:v>
      </x:c>
      <x:c r="C87" s="2" t="n">
        <x:v>1</x:v>
      </x:c>
      <x:c r="D87" s="2" t="n">
        <x:f>B87-C87</x:f>
        <x:v>0</x:v>
      </x:c>
      <x:c r="E87" s="2" t="n">
        <x:f>COUNTIFS('Accepted'!$B$6:$B$64,"O054")</x:f>
        <x:v>1</x:v>
      </x:c>
      <x:c r="F87" s="2"/>
      <x:c r="G87" s="2"/>
      <x:c r="H87" s="2"/>
      <x:c r="I87" s="2"/>
      <x:c r="J87" s="2"/>
      <x:c r="K87" s="2"/>
    </x:row>
    <x:row r="88" ht="23" customHeight="1">
      <x:c r="A88" s="2" t="str">
        <x:v>Market:016</x:v>
      </x:c>
      <x:c r="B88" s="2" t="n">
        <x:f>COUNTIFS('Accepted'!$A$6:$A$64,A88)+COUNTIFS('Exceptions'!$A$6:$A$17,A88)</x:f>
        <x:v>1</x:v>
      </x:c>
      <x:c r="C88" s="2" t="n">
        <x:v>1</x:v>
      </x:c>
      <x:c r="D88" s="2" t="n">
        <x:f>B88-C88</x:f>
        <x:v>0</x:v>
      </x:c>
      <x:c r="E88" s="2" t="n">
        <x:f>COUNTIFS('Accepted'!$B$6:$B$64,"O055")</x:f>
        <x:v>1</x:v>
      </x:c>
      <x:c r="F88" s="2"/>
      <x:c r="G88" s="2"/>
      <x:c r="H88" s="2"/>
      <x:c r="I88" s="2"/>
      <x:c r="J88" s="2"/>
      <x:c r="K88" s="2"/>
    </x:row>
    <x:row r="89" ht="23" customHeight="1">
      <x:c r="A89" s="2" t="str">
        <x:v>Market:017</x:v>
      </x:c>
      <x:c r="B89" s="2" t="n">
        <x:f>COUNTIFS('Accepted'!$A$6:$A$64,A89)+COUNTIFS('Exceptions'!$A$6:$A$17,A89)</x:f>
        <x:v>1</x:v>
      </x:c>
      <x:c r="C89" s="2" t="n">
        <x:v>1</x:v>
      </x:c>
      <x:c r="D89" s="2" t="n">
        <x:f>B89-C89</x:f>
        <x:v>0</x:v>
      </x:c>
      <x:c r="E89" s="2" t="n">
        <x:f>COUNTIFS('Accepted'!$B$6:$B$64,"O056")</x:f>
        <x:v>1</x:v>
      </x:c>
      <x:c r="F89" s="2"/>
      <x:c r="G89" s="2"/>
      <x:c r="H89" s="2"/>
      <x:c r="I89" s="2"/>
      <x:c r="J89" s="2"/>
      <x:c r="K89" s="2"/>
    </x:row>
    <x:row r="90" ht="23" customHeight="1">
      <x:c r="A90" s="2" t="str">
        <x:v>Market:018</x:v>
      </x:c>
      <x:c r="B90" s="2" t="n">
        <x:f>COUNTIFS('Accepted'!$A$6:$A$64,A90)+COUNTIFS('Exceptions'!$A$6:$A$17,A90)</x:f>
        <x:v>1</x:v>
      </x:c>
      <x:c r="C90" s="2" t="n">
        <x:v>1</x:v>
      </x:c>
      <x:c r="D90" s="2" t="n">
        <x:f>B90-C90</x:f>
        <x:v>0</x:v>
      </x:c>
      <x:c r="E90" s="2" t="n">
        <x:f>COUNTIFS('Accepted'!$B$6:$B$64,"O057")</x:f>
        <x:v>1</x:v>
      </x:c>
      <x:c r="F90" s="2"/>
      <x:c r="G90" s="2"/>
      <x:c r="H90" s="2"/>
      <x:c r="I90" s="2"/>
      <x:c r="J90" s="2"/>
      <x:c r="K90" s="2"/>
    </x:row>
    <x:row r="91" ht="23" customHeight="1">
      <x:c r="A91" s="2" t="str">
        <x:v>Market:019</x:v>
      </x:c>
      <x:c r="B91" s="2" t="n">
        <x:f>COUNTIFS('Accepted'!$A$6:$A$64,A91)+COUNTIFS('Exceptions'!$A$6:$A$17,A91)</x:f>
        <x:v>1</x:v>
      </x:c>
      <x:c r="C91" s="2" t="n">
        <x:v>1</x:v>
      </x:c>
      <x:c r="D91" s="2" t="n">
        <x:f>B91-C91</x:f>
        <x:v>0</x:v>
      </x:c>
      <x:c r="E91" s="2" t="n">
        <x:f>COUNTIFS('Accepted'!$B$6:$B$64,"O058")</x:f>
        <x:v>1</x:v>
      </x:c>
      <x:c r="F91" s="2"/>
      <x:c r="G91" s="2"/>
      <x:c r="H91" s="2"/>
      <x:c r="I91" s="2"/>
      <x:c r="J91" s="2"/>
      <x:c r="K91" s="2"/>
    </x:row>
    <x:row r="92" ht="23" customHeight="1">
      <x:c r="A92" s="2" t="str">
        <x:v>Market:020</x:v>
      </x:c>
      <x:c r="B92" s="2" t="n">
        <x:f>COUNTIFS('Accepted'!$A$6:$A$64,A92)+COUNTIFS('Exceptions'!$A$6:$A$17,A92)</x:f>
        <x:v>1</x:v>
      </x:c>
      <x:c r="C92" s="2" t="n">
        <x:v>1</x:v>
      </x:c>
      <x:c r="D92" s="2" t="n">
        <x:f>B92-C92</x:f>
        <x:v>0</x:v>
      </x:c>
      <x:c r="E92" s="2" t="n">
        <x:f>COUNTIFS('Accepted'!$B$6:$B$64,"O059")</x:f>
        <x:v>1</x:v>
      </x:c>
      <x:c r="F92" s="2"/>
      <x:c r="G92" s="2"/>
      <x:c r="H92" s="2"/>
      <x:c r="I92" s="2"/>
      <x:c r="J92" s="2"/>
      <x:c r="K92" s="2"/>
    </x:row>
    <x:row r="93" ht="23" customHeight="1">
      <x:c r="A93" s="2" t="str">
        <x:v>Market:021</x:v>
      </x:c>
      <x:c r="B93" s="2" t="n">
        <x:f>COUNTIFS('Accepted'!$A$6:$A$64,A93)+COUNTIFS('Exceptions'!$A$6:$A$17,A93)</x:f>
        <x:v>1</x:v>
      </x:c>
      <x:c r="C93" s="2" t="n">
        <x:v>1</x:v>
      </x:c>
      <x:c r="D93" s="2" t="n">
        <x:f>B93-C93</x:f>
        <x:v>0</x:v>
      </x:c>
      <x:c r="E93" s="2" t="n">
        <x:f>COUNTIFS('Accepted'!$B$6:$B$64,"O060")</x:f>
        <x:v>1</x:v>
      </x:c>
      <x:c r="F93" s="2"/>
      <x:c r="G93" s="2"/>
      <x:c r="H93" s="2"/>
      <x:c r="I93" s="2"/>
      <x:c r="J93" s="2"/>
      <x:c r="K93" s="2"/>
    </x:row>
    <x:row r="94" ht="23" customHeight="1">
      <x:c r="A94" s="2" t="str">
        <x:v>Market:022</x:v>
      </x:c>
      <x:c r="B94" s="2" t="n">
        <x:f>COUNTIFS('Accepted'!$A$6:$A$64,A94)+COUNTIFS('Exceptions'!$A$6:$A$17,A94)</x:f>
        <x:v>1</x:v>
      </x:c>
      <x:c r="C94" s="2" t="n">
        <x:v>1</x:v>
      </x:c>
      <x:c r="D94" s="2" t="n">
        <x:f>B94-C94</x:f>
        <x:v>0</x:v>
      </x:c>
      <x:c r="E94" s="2"/>
      <x:c r="F94" s="2"/>
      <x:c r="G94" s="2"/>
      <x:c r="H94" s="2"/>
      <x:c r="I94" s="2"/>
      <x:c r="J94" s="2"/>
      <x:c r="K94" s="2"/>
    </x:row>
    <x:row r="95" ht="23" customHeight="1">
      <x:c r="A95" s="2" t="str">
        <x:v>Market:023</x:v>
      </x:c>
      <x:c r="B95" s="2" t="n">
        <x:f>COUNTIFS('Accepted'!$A$6:$A$64,A95)+COUNTIFS('Exceptions'!$A$6:$A$17,A95)</x:f>
        <x:v>1</x:v>
      </x:c>
      <x:c r="C95" s="2" t="n">
        <x:v>1</x:v>
      </x:c>
      <x:c r="D95" s="2" t="n">
        <x:f>B95-C95</x:f>
        <x:v>0</x:v>
      </x:c>
      <x:c r="E95" s="2"/>
      <x:c r="F95" s="2"/>
      <x:c r="G95" s="2"/>
      <x:c r="H95" s="2"/>
      <x:c r="I95" s="2"/>
      <x:c r="J95" s="2"/>
      <x:c r="K95" s="2"/>
    </x:row>
    <x:row r="96" ht="23" customHeight="1">
      <x:c r="A96" s="2" t="str">
        <x:v>Market:024</x:v>
      </x:c>
      <x:c r="B96" s="2" t="n">
        <x:f>COUNTIFS('Accepted'!$A$6:$A$64,A96)+COUNTIFS('Exceptions'!$A$6:$A$17,A96)</x:f>
        <x:v>1</x:v>
      </x:c>
      <x:c r="C96" s="2" t="n">
        <x:v>1</x:v>
      </x:c>
      <x:c r="D96" s="2" t="n">
        <x:f>B96-C96</x:f>
        <x:v>0</x:v>
      </x:c>
      <x:c r="E96" s="2"/>
      <x:c r="F96" s="2"/>
      <x:c r="G96" s="2"/>
      <x:c r="H96" s="2"/>
      <x:c r="I96" s="2"/>
      <x:c r="J96" s="2"/>
      <x:c r="K96" s="2"/>
    </x:row>
    <x:row r="97" ht="23" customHeight="1">
      <x:c r="A97" s="2" t="str">
        <x:v>Market:025</x:v>
      </x:c>
      <x:c r="B97" s="2" t="n">
        <x:f>COUNTIFS('Accepted'!$A$6:$A$64,A97)+COUNTIFS('Exceptions'!$A$6:$A$17,A97)</x:f>
        <x:v>1</x:v>
      </x:c>
      <x:c r="C97" s="2" t="n">
        <x:v>1</x:v>
      </x:c>
      <x:c r="D97" s="2" t="n">
        <x:f>B97-C97</x:f>
        <x:v>0</x:v>
      </x:c>
      <x:c r="E97" s="2"/>
      <x:c r="F97" s="2"/>
      <x:c r="G97" s="2"/>
      <x:c r="H97" s="2"/>
      <x:c r="I97" s="2"/>
      <x:c r="J97" s="2"/>
      <x:c r="K97" s="2"/>
    </x:row>
  </x:sheetData>
  <x:conditionalFormatting sqref="F7:F10">
    <x:cfRule type="cellIs" dxfId="3" priority="1" operator="notEqual">
      <x:formula>0</x:formula>
    </x:cfRule>
  </x:conditionalFormatting>
  <x:conditionalFormatting sqref="I7:I10">
    <x:cfRule type="cellIs" dxfId="4" priority="2" operator="notEqual">
      <x:formula>0</x:formula>
    </x:cfRule>
  </x:conditionalFormatting>
  <x:conditionalFormatting sqref="D27:D97">
    <x:cfRule type="cellIs" dxfId="5" priority="3" operator="notEqual">
      <x:formula>0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9CAAB7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15" hidden="0" customWidth="1"/>
    <x:col min="3" max="3" width="4" hidden="0" customWidth="1"/>
    <x:col min="4" max="4" width="4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8" t="str">
        <x:v>Scope and refresh method</x:v>
      </x:c>
      <x:c r="B2" s="2"/>
      <x:c r="C2" s="2"/>
      <x:c r="D2" s="2"/>
    </x:row>
    <x:row r="3" ht="23" customHeight="1">
      <x:c r="A3" s="9"/>
      <x:c r="B3" s="9"/>
      <x:c r="C3" s="9"/>
      <x:c r="D3" s="9"/>
    </x:row>
    <x:row r="4" ht="23" customHeight="1">
      <x:c r="A4" s="2"/>
      <x:c r="B4" s="2"/>
      <x:c r="C4" s="2"/>
      <x:c r="D4" s="2"/>
    </x:row>
    <x:row r="5" ht="42" customHeight="1">
      <x:c r="A5" s="13" t="str">
        <x:v>Data status</x:v>
      </x:c>
      <x:c r="B5" s="25" t="str">
        <x:v>All rows are original synthetic demonstration data. No client, customer, supplier or employee data is used.</x:v>
      </x:c>
      <x:c r="C5" s="2"/>
      <x:c r="D5" s="2"/>
    </x:row>
    <x:row r="6" ht="42" customHeight="1">
      <x:c r="A6" s="13" t="str">
        <x:v>Reporting period</x:v>
      </x:c>
      <x:c r="B6" s="25" t="str">
        <x:v>1 September 2026 inclusive to 1 October 2026 exclusive. Dates have no timestamps. USD only.</x:v>
      </x:c>
      <x:c r="C6" s="2"/>
      <x:c r="D6" s="2"/>
    </x:row>
    <x:row r="7" ht="42" customHeight="1">
      <x:c r="A7" s="13" t="str">
        <x:v>Order grain</x:v>
      </x:c>
      <x:c r="B7" s="25" t="str">
        <x:v>One full-order snapshot per globally unique ID. Group by order date. Status is the snapshot status. No refund event dates are available.</x:v>
      </x:c>
      <x:c r="C7" s="2"/>
      <x:c r="D7" s="2"/>
    </x:row>
    <x:row r="8" ht="42" customHeight="1">
      <x:c r="A8" s="13" t="str">
        <x:v>Web schema</x:v>
      </x:c>
      <x:c r="B8" s="25" t="str">
        <x:v>order_id, ISO order_date, status, amount_usd in decimal dollars, currency.</x:v>
      </x:c>
      <x:c r="C8" s="2"/>
      <x:c r="D8" s="2"/>
    </x:row>
    <x:row r="9" ht="42" customHeight="1">
      <x:c r="A9" s="13" t="str">
        <x:v>POS schema</x:v>
      </x:c>
      <x:c r="B9" s="25" t="str">
        <x:v>ReceiptNo, SaleDate in MM/DD/YYYY, State, Total with a dollar prefix, Currency.</x:v>
      </x:c>
      <x:c r="C9" s="2"/>
      <x:c r="D9" s="2"/>
    </x:row>
    <x:row r="10" ht="42" customHeight="1">
      <x:c r="A10" s="13" t="str">
        <x:v>Market schema</x:v>
      </x:c>
      <x:c r="B10" s="25" t="str">
        <x:v>reference, booked_on in YYYYMMDD, state_code, value_cents as integer cents, ccy.</x:v>
      </x:c>
      <x:c r="C10" s="2"/>
      <x:c r="D10" s="2"/>
    </x:row>
    <x:row r="11" ht="58" customHeight="1">
      <x:c r="A11" s="13" t="str">
        <x:v>Status mapping</x:v>
      </x:c>
      <x:c r="B11" s="25" t="str">
        <x:v>COMPLETED / Done / C = Completed. REFUNDED / Refund / R = Refunded. PENDING / Open / P = Pending. CANCELLED / Void / X = Cancelled.</x:v>
      </x:c>
      <x:c r="C11" s="2"/>
      <x:c r="D11" s="2"/>
    </x:row>
    <x:row r="12" ht="42" customHeight="1">
      <x:c r="A12" s="13" t="str">
        <x:v>Input validation</x:v>
      </x:c>
      <x:c r="B12" s="25" t="str">
        <x:v>Require O plus 3 digits for this demo, a real calendar date, mapped status, USD and nonnegative numeric amount. Blank amount remains unavailable.</x:v>
      </x:c>
      <x:c r="C12" s="2"/>
      <x:c r="D12" s="2"/>
    </x:row>
    <x:row r="13" ht="42" customHeight="1">
      <x:c r="A13" s="13" t="str">
        <x:v>Conflicts first</x:v>
      </x:c>
      <x:c r="B13" s="25" t="str">
        <x:v>For each ID, compare valid canonical date, status, amount and currency. If these disagree, quarantine every row with that ID. Never choose the latest or largest amount.</x:v>
      </x:c>
      <x:c r="C13" s="2"/>
      <x:c r="D13" s="2"/>
    </x:row>
    <x:row r="14" ht="42" customHeight="1">
      <x:c r="A14" s="13" t="str">
        <x:v>Duplicates</x:v>
      </x:c>
      <x:c r="B14" s="25" t="str">
        <x:v>Only identical canonical snapshots are duplicates. Retain first by file order Web, POS, Market, then CSV row. Keep all excluded repeats and provenance.</x:v>
      </x:c>
      <x:c r="C14" s="2"/>
      <x:c r="D14" s="2"/>
    </x:row>
    <x:row r="15" ht="42" customHeight="1">
      <x:c r="A15" s="13" t="str">
        <x:v>Period filter</x:v>
      </x:c>
      <x:c r="B15" s="25" t="str">
        <x:v>After conflict detection, exclude records outside the reporting period. Invalid rows always remain excluded.</x:v>
      </x:c>
      <x:c r="C15" s="2"/>
      <x:c r="D15" s="2"/>
    </x:row>
    <x:row r="16" ht="42" customHeight="1">
      <x:c r="A16" s="13" t="str">
        <x:v>Metrics</x:v>
      </x:c>
      <x:c r="B16" s="25" t="str">
        <x:v>Completed value; refunded value; net value; completed count; average completed value. Cancelled and pending remain accepted but contribute zero.</x:v>
      </x:c>
      <x:c r="C16" s="2"/>
      <x:c r="D16" s="2"/>
    </x:row>
    <x:row r="17" ht="42" customHeight="1">
      <x:c r="A17" s="13" t="str">
        <x:v>Amount meaning</x:v>
      </x:c>
      <x:c r="B17" s="25" t="str">
        <x:v>Use the supplied order amount as-is. Refund status means a full-order refund of that amount. No tax, shipping or fee breakout is inferred.</x:v>
      </x:c>
      <x:c r="C17" s="2"/>
      <x:c r="D17" s="2"/>
    </x:row>
    <x:row r="18" ht="42" customHeight="1">
      <x:c r="A18" s="13" t="str">
        <x:v>Net definition</x:v>
      </x:c>
      <x:c r="B18" s="25" t="str">
        <x:v>Completed value less full refunded value in this snapshot period. It is an operational reporting measure, not accounting revenue or cash settlement.</x:v>
      </x:c>
      <x:c r="C18" s="2"/>
      <x:c r="D18" s="2"/>
    </x:row>
    <x:row r="19" ht="42" customHeight="1">
      <x:c r="A19" s="13" t="str">
        <x:v>Unknown amount</x:v>
      </x:c>
      <x:c r="B19" s="25" t="str">
        <x:v>The blank amount is excluded and shown as missing. Known-amount reconciliation excludes its unknown contribution without assuming it is zero.</x:v>
      </x:c>
      <x:c r="C19" s="2"/>
      <x:c r="D19" s="2"/>
    </x:row>
    <x:row r="20" ht="42" customHeight="1">
      <x:c r="A20" s="13" t="str">
        <x:v>Provenance</x:v>
      </x:c>
      <x:c r="B20" s="25" t="str">
        <x:v>Record = source name plus physical CSV row including header. Ledger Raw cells links identify the original sheet coordinates. CSV files are unchanged inputs.</x:v>
      </x:c>
      <x:c r="C20" s="2"/>
      <x:c r="D20" s="2"/>
    </x:row>
    <x:row r="21" ht="42" customHeight="1">
      <x:c r="A21" s="13" t="str">
        <x:v>Source controls</x:v>
      </x:c>
      <x:c r="B21" s="25" t="str">
        <x:v>Known source sums and missing counts were captured during ingestion and independently checked from CSVs. Reconciliation compares these to the ledger.</x:v>
      </x:c>
      <x:c r="C21" s="2"/>
      <x:c r="D21" s="2"/>
    </x:row>
    <x:row r="22" ht="42" customHeight="1">
      <x:c r="A22" s="13" t="str">
        <x:v>Refresh</x:v>
      </x:c>
      <x:c r="B22" s="25" t="str">
        <x:v>Obtain new exports. Preserve originals and hash files. Validate schema. Normalize and classify. Resolve exceptions with source owner. Rebuild formulas, reconcile and review. Deliver a dated version.</x:v>
      </x:c>
      <x:c r="C22" s="2"/>
      <x:c r="D22" s="2"/>
    </x:row>
    <x:row r="23" ht="42" customHeight="1">
      <x:c r="A23" s="13" t="str">
        <x:v>Formula behavior</x:v>
      </x:c>
      <x:c r="B23" s="25" t="str">
        <x:v>Accepted calculations and Summary totals recalculate from the normalized ledger. Editing raw tabs does not rerun cleaning or change the accepted row set.</x:v>
      </x:c>
      <x:c r="C23" s="2"/>
      <x:c r="D23" s="2"/>
    </x:row>
    <x:row r="24" ht="42" customHeight="1">
      <x:c r="A24" s="13" t="str">
        <x:v>New rows</x:v>
      </x:c>
      <x:c r="B24" s="25" t="str">
        <x:v>This is a bounded September snapshot. Do not append to the raw tabs and expect automatic inclusion. A reviewed rerun regenerates all ranges and classifications.</x:v>
      </x:c>
      <x:c r="C24" s="2"/>
      <x:c r="D24" s="2"/>
    </x:row>
    <x:row r="25" ht="42" customHeight="1">
      <x:c r="A25" s="13" t="str">
        <x:v>Review fields</x:v>
      </x:c>
      <x:c r="B25" s="25" t="str">
        <x:v>Amber fields on Exceptions allow review status and notes. Source corrected means ready for rerun, not that the excluded row is included.</x:v>
      </x:c>
      <x:c r="C25" s="2"/>
      <x:c r="D25" s="2"/>
    </x:row>
    <x:row r="26" ht="42" customHeight="1">
      <x:c r="A26" s="13" t="str">
        <x:v>Recurring service</x:v>
      </x:c>
      <x:c r="B26" s="25" t="str">
        <x:v>Each period is a reviewed reporting run using agreed exports. Live connections, scheduled ingestion and self-updating automation are separate work.</x:v>
      </x:c>
      <x:c r="C26" s="2"/>
      <x:c r="D26" s="2"/>
    </x:row>
    <x:row r="27" ht="42" customHeight="1">
      <x:c r="A27" s="13" t="str">
        <x:v>Bounded first pilot</x:v>
      </x:c>
      <x:c r="B27" s="25" t="str">
        <x:v>One period and currency, up to 3 export formats and 2,000 rows total, up to 5 agreed metrics, one correction round. Price and timing agreed after source review.</x:v>
      </x:c>
      <x:c r="C27" s="2"/>
      <x:c r="D27" s="2"/>
    </x:row>
    <x:row r="28" ht="42" customHeight="1">
      <x:c r="A28" s="13" t="str">
        <x:v>Not included</x:v>
      </x:c>
      <x:c r="B28" s="25" t="str">
        <x:v>Forecasting, accounting or tax sign-off, partial refunds, exchange rates, personally identifying data, API connections and live automation.</x:v>
      </x:c>
      <x:c r="C28" s="2"/>
      <x:c r="D28" s="2"/>
    </x:row>
    <x:row r="29" ht="42" customHeight="1">
      <x:c r="A29" s="13" t="str">
        <x:v>Client benefit</x:v>
      </x:c>
      <x:c r="B29" s="25" t="str">
        <x:v>One traceable report replaces manual consolidation, shows records that need correction and makes the agreed metrics consistent from one delivery to the next.</x:v>
      </x:c>
      <x:c r="C29" s="2"/>
      <x:c r="D29" s="2"/>
    </x:row>
    <x:row r="30" ht="42" customHeight="1">
      <x:c r="A30" s="13" t="str">
        <x:v>Verification limits</x:v>
      </x:c>
      <x:c r="B30" s="25" t="str">
        <x:v>Recalculation and mutation tests run in Artifact Tool. Formula caches and source reconciliation are independently read from the exported XLSX. Native Excel/Google Sheets have not been opened.</x:v>
      </x:c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32" customHeight="1">
      <x:c r="A33" s="6" t="str">
        <x:v>Source file</x:v>
      </x:c>
      <x:c r="B33" s="6" t="str">
        <x:v>SHA-256</x:v>
      </x:c>
      <x:c r="C33" s="2"/>
      <x:c r="D33" s="2"/>
    </x:row>
    <x:row r="34" ht="36" customHeight="1">
      <x:c r="A34" s="25" t="str">
        <x:v>fictional_web_orders.csv</x:v>
      </x:c>
      <x:c r="B34" s="2" t="str">
        <x:v>b6f22551008bb6b9919cca13e2f53f5e383f7e1e27c693e76d0a596d51fd5a4e</x:v>
      </x:c>
      <x:c r="C34" s="2"/>
      <x:c r="D34" s="2"/>
    </x:row>
    <x:row r="35" ht="36" customHeight="1">
      <x:c r="A35" s="25" t="str">
        <x:v>fictional_pos_sales.csv</x:v>
      </x:c>
      <x:c r="B35" s="2" t="str">
        <x:v>fbd1529b5fa894c7f2157e724389db87782e7d5d0e1c2da8826e785c915d0efa</x:v>
      </x:c>
      <x:c r="C35" s="2"/>
      <x:c r="D35" s="2"/>
    </x:row>
    <x:row r="36" ht="36" customHeight="1">
      <x:c r="A36" s="25" t="str">
        <x:v>fictional_market_orders.csv</x:v>
      </x:c>
      <x:c r="B36" s="2" t="str">
        <x:v>a19f49c757542b37029171c11f7be6748afdf2e566de90b67a57b4035a53de7b</x:v>
      </x:c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</x:sheetData>
  <x:pageMargins left="0.7" right="0.7" top="0.75" bottom="0.75" header="0.3" footer="0.3"/>
</x:worksheet>
</file>